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2 - Stavebně konstruk..." sheetId="3" r:id="rId3"/>
    <sheet name="D.1.4.1 - Zdravotechnické..." sheetId="4" r:id="rId4"/>
    <sheet name="D.1.4.2 - Silnoproudé ele..." sheetId="5" r:id="rId5"/>
    <sheet name="D.1.4.3 - Technologie chl..." sheetId="6" r:id="rId6"/>
    <sheet name="D.1.4.4 - Ledová plocha" sheetId="7" r:id="rId7"/>
    <sheet name="D.1.9 - Demolice" sheetId="8" r:id="rId8"/>
    <sheet name="D.2.1 - Architektonicko s..." sheetId="9" r:id="rId9"/>
    <sheet name="D.2.9 - Demolice" sheetId="10" r:id="rId10"/>
    <sheet name="VON - Vedlejší a ostatní ..." sheetId="11" r:id="rId11"/>
    <sheet name="VON94 - Ochranné konstrukce" sheetId="12" r:id="rId12"/>
    <sheet name="Seznam figur" sheetId="13" r:id="rId13"/>
    <sheet name="Pokyny pro vyplnění" sheetId="14" r:id="rId14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'D.1.1 - Architektonicko s...'!$C$99:$K$376</definedName>
    <definedName name="_xlnm.Print_Area" localSheetId="1">'D.1.1 - Architektonicko s...'!$C$4:$J$41,'D.1.1 - Architektonicko s...'!$C$47:$J$79,'D.1.1 - Architektonicko s...'!$C$85:$K$376</definedName>
    <definedName name="_xlnm.Print_Titles" localSheetId="1">'D.1.1 - Architektonicko s...'!$99:$99</definedName>
    <definedName name="_xlnm._FilterDatabase" localSheetId="2" hidden="1">'D.1.2 - Stavebně konstruk...'!$C$91:$K$223</definedName>
    <definedName name="_xlnm.Print_Area" localSheetId="2">'D.1.2 - Stavebně konstruk...'!$C$4:$J$41,'D.1.2 - Stavebně konstruk...'!$C$47:$J$71,'D.1.2 - Stavebně konstruk...'!$C$77:$K$223</definedName>
    <definedName name="_xlnm.Print_Titles" localSheetId="2">'D.1.2 - Stavebně konstruk...'!$91:$91</definedName>
    <definedName name="_xlnm._FilterDatabase" localSheetId="3" hidden="1">'D.1.4.1 - Zdravotechnické...'!$C$92:$K$185</definedName>
    <definedName name="_xlnm.Print_Area" localSheetId="3">'D.1.4.1 - Zdravotechnické...'!$C$4:$J$41,'D.1.4.1 - Zdravotechnické...'!$C$47:$J$72,'D.1.4.1 - Zdravotechnické...'!$C$78:$K$185</definedName>
    <definedName name="_xlnm.Print_Titles" localSheetId="3">'D.1.4.1 - Zdravotechnické...'!$92:$92</definedName>
    <definedName name="_xlnm._FilterDatabase" localSheetId="4" hidden="1">'D.1.4.2 - Silnoproudé ele...'!$C$91:$K$144</definedName>
    <definedName name="_xlnm.Print_Area" localSheetId="4">'D.1.4.2 - Silnoproudé ele...'!$C$4:$J$41,'D.1.4.2 - Silnoproudé ele...'!$C$47:$J$71,'D.1.4.2 - Silnoproudé ele...'!$C$77:$K$144</definedName>
    <definedName name="_xlnm.Print_Titles" localSheetId="4">'D.1.4.2 - Silnoproudé ele...'!$91:$91</definedName>
    <definedName name="_xlnm._FilterDatabase" localSheetId="5" hidden="1">'D.1.4.3 - Technologie chl...'!$C$92:$K$138</definedName>
    <definedName name="_xlnm.Print_Area" localSheetId="5">'D.1.4.3 - Technologie chl...'!$C$4:$J$41,'D.1.4.3 - Technologie chl...'!$C$47:$J$72,'D.1.4.3 - Technologie chl...'!$C$78:$K$138</definedName>
    <definedName name="_xlnm.Print_Titles" localSheetId="5">'D.1.4.3 - Technologie chl...'!$92:$92</definedName>
    <definedName name="_xlnm._FilterDatabase" localSheetId="6" hidden="1">'D.1.4.4 - Ledová plocha'!$C$96:$K$209</definedName>
    <definedName name="_xlnm.Print_Area" localSheetId="6">'D.1.4.4 - Ledová plocha'!$C$4:$J$41,'D.1.4.4 - Ledová plocha'!$C$47:$J$76,'D.1.4.4 - Ledová plocha'!$C$82:$K$209</definedName>
    <definedName name="_xlnm.Print_Titles" localSheetId="6">'D.1.4.4 - Ledová plocha'!$96:$96</definedName>
    <definedName name="_xlnm._FilterDatabase" localSheetId="7" hidden="1">'D.1.9 - Demolice'!$C$94:$K$250</definedName>
    <definedName name="_xlnm.Print_Area" localSheetId="7">'D.1.9 - Demolice'!$C$4:$J$41,'D.1.9 - Demolice'!$C$47:$J$74,'D.1.9 - Demolice'!$C$80:$K$250</definedName>
    <definedName name="_xlnm.Print_Titles" localSheetId="7">'D.1.9 - Demolice'!$94:$94</definedName>
    <definedName name="_xlnm._FilterDatabase" localSheetId="8" hidden="1">'D.2.1 - Architektonicko s...'!$C$96:$K$243</definedName>
    <definedName name="_xlnm.Print_Area" localSheetId="8">'D.2.1 - Architektonicko s...'!$C$4:$J$41,'D.2.1 - Architektonicko s...'!$C$47:$J$76,'D.2.1 - Architektonicko s...'!$C$82:$K$243</definedName>
    <definedName name="_xlnm.Print_Titles" localSheetId="8">'D.2.1 - Architektonicko s...'!$96:$96</definedName>
    <definedName name="_xlnm._FilterDatabase" localSheetId="9" hidden="1">'D.2.9 - Demolice'!$C$91:$K$160</definedName>
    <definedName name="_xlnm.Print_Area" localSheetId="9">'D.2.9 - Demolice'!$C$4:$J$41,'D.2.9 - Demolice'!$C$47:$J$71,'D.2.9 - Demolice'!$C$77:$K$160</definedName>
    <definedName name="_xlnm.Print_Titles" localSheetId="9">'D.2.9 - Demolice'!$91:$91</definedName>
    <definedName name="_xlnm._FilterDatabase" localSheetId="10" hidden="1">'VON - Vedlejší a ostatní ...'!$C$84:$K$115</definedName>
    <definedName name="_xlnm.Print_Area" localSheetId="10">'VON - Vedlejší a ostatní ...'!$C$4:$J$39,'VON - Vedlejší a ostatní ...'!$C$45:$J$66,'VON - Vedlejší a ostatní ...'!$C$72:$K$115</definedName>
    <definedName name="_xlnm.Print_Titles" localSheetId="10">'VON - Vedlejší a ostatní ...'!$84:$84</definedName>
    <definedName name="_xlnm._FilterDatabase" localSheetId="11" hidden="1">'VON94 - Ochranné konstrukce'!$C$87:$K$100</definedName>
    <definedName name="_xlnm.Print_Area" localSheetId="11">'VON94 - Ochranné konstrukce'!$C$4:$J$41,'VON94 - Ochranné konstrukce'!$C$47:$J$67,'VON94 - Ochranné konstrukce'!$C$73:$K$100</definedName>
    <definedName name="_xlnm.Print_Titles" localSheetId="11">'VON94 - Ochranné konstrukce'!$87:$87</definedName>
    <definedName name="_xlnm.Print_Area" localSheetId="12">'Seznam figur'!$C$4:$G$88</definedName>
    <definedName name="_xlnm.Print_Titles" localSheetId="12">'Seznam figur'!$9:$9</definedName>
    <definedName name="_xlnm.Print_Area" localSheetId="1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3" l="1" r="D7"/>
  <c i="12" r="J39"/>
  <c r="J38"/>
  <c i="1" r="AY68"/>
  <c i="12" r="J37"/>
  <c i="1" r="AX68"/>
  <c i="12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1" r="J37"/>
  <c r="J36"/>
  <c i="1" r="AY67"/>
  <c i="11" r="J35"/>
  <c i="1" r="AX67"/>
  <c i="11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0" r="J39"/>
  <c r="J38"/>
  <c i="1" r="AY65"/>
  <c i="10" r="J37"/>
  <c i="1" r="AX65"/>
  <c i="10"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9" r="J39"/>
  <c r="J38"/>
  <c i="1" r="AY64"/>
  <c i="9" r="J37"/>
  <c i="1" r="AX64"/>
  <c i="9"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94"/>
  <c r="J19"/>
  <c r="J14"/>
  <c r="J91"/>
  <c r="E7"/>
  <c r="E85"/>
  <c i="8" r="J39"/>
  <c r="J38"/>
  <c i="1" r="AY62"/>
  <c i="8" r="J37"/>
  <c i="1" r="AX62"/>
  <c i="8"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4"/>
  <c r="BH154"/>
  <c r="BG154"/>
  <c r="BF154"/>
  <c r="T154"/>
  <c r="R154"/>
  <c r="P15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7" r="J39"/>
  <c r="J38"/>
  <c i="1" r="AY61"/>
  <c i="7" r="J37"/>
  <c i="1" r="AX61"/>
  <c i="7"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T127"/>
  <c r="R128"/>
  <c r="R127"/>
  <c r="P128"/>
  <c r="P127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T99"/>
  <c r="R100"/>
  <c r="R99"/>
  <c r="P100"/>
  <c r="P99"/>
  <c r="J93"/>
  <c r="F93"/>
  <c r="F91"/>
  <c r="E89"/>
  <c r="J58"/>
  <c r="F58"/>
  <c r="F56"/>
  <c r="E54"/>
  <c r="J26"/>
  <c r="E26"/>
  <c r="J94"/>
  <c r="J25"/>
  <c r="J20"/>
  <c r="E20"/>
  <c r="F94"/>
  <c r="J19"/>
  <c r="J14"/>
  <c r="J91"/>
  <c r="E7"/>
  <c r="E85"/>
  <c i="6" r="J39"/>
  <c r="J38"/>
  <c i="1" r="AY60"/>
  <c i="6" r="J37"/>
  <c i="1" r="AX60"/>
  <c i="6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5" r="J39"/>
  <c r="J38"/>
  <c i="1" r="AY59"/>
  <c i="5" r="J37"/>
  <c i="1" r="AX59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4" r="J39"/>
  <c r="J38"/>
  <c i="1" r="AY58"/>
  <c i="4" r="J37"/>
  <c i="1" r="AX58"/>
  <c i="4"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3" r="J39"/>
  <c r="J38"/>
  <c i="1" r="AY57"/>
  <c i="3" r="J37"/>
  <c i="1" r="AX57"/>
  <c i="3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72"/>
  <c r="BH172"/>
  <c r="BG172"/>
  <c r="BF172"/>
  <c r="T172"/>
  <c r="R172"/>
  <c r="P17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2" r="J39"/>
  <c r="J38"/>
  <c i="1" r="AY56"/>
  <c i="2" r="J37"/>
  <c i="1" r="AX56"/>
  <c i="2"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8"/>
  <c r="BH318"/>
  <c r="BG318"/>
  <c r="BF318"/>
  <c r="T318"/>
  <c r="R318"/>
  <c r="P318"/>
  <c r="BI316"/>
  <c r="BH316"/>
  <c r="BG316"/>
  <c r="BF316"/>
  <c r="T316"/>
  <c r="R316"/>
  <c r="P316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6"/>
  <c r="F96"/>
  <c r="F94"/>
  <c r="E92"/>
  <c r="J58"/>
  <c r="F58"/>
  <c r="F56"/>
  <c r="E54"/>
  <c r="J26"/>
  <c r="E26"/>
  <c r="J97"/>
  <c r="J25"/>
  <c r="J20"/>
  <c r="E20"/>
  <c r="F97"/>
  <c r="J19"/>
  <c r="J14"/>
  <c r="J94"/>
  <c r="E7"/>
  <c r="E88"/>
  <c i="1" r="L50"/>
  <c r="AM50"/>
  <c r="AM49"/>
  <c r="L49"/>
  <c r="AM47"/>
  <c r="L47"/>
  <c r="L45"/>
  <c r="L44"/>
  <c i="2" r="BK375"/>
  <c r="J375"/>
  <c r="BK371"/>
  <c r="J371"/>
  <c r="BK369"/>
  <c r="J369"/>
  <c r="BK365"/>
  <c r="J365"/>
  <c r="BK363"/>
  <c r="J363"/>
  <c r="BK361"/>
  <c r="J361"/>
  <c r="BK359"/>
  <c r="J359"/>
  <c r="BK356"/>
  <c r="J356"/>
  <c r="BK354"/>
  <c r="J354"/>
  <c r="BK351"/>
  <c r="J351"/>
  <c r="BK348"/>
  <c r="J348"/>
  <c r="BK346"/>
  <c r="J346"/>
  <c r="BK344"/>
  <c r="J344"/>
  <c r="BK342"/>
  <c r="J342"/>
  <c r="BK339"/>
  <c r="J339"/>
  <c r="BK337"/>
  <c r="J337"/>
  <c r="BK332"/>
  <c r="J332"/>
  <c r="BK330"/>
  <c r="J330"/>
  <c r="BK327"/>
  <c r="J327"/>
  <c r="BK325"/>
  <c r="J325"/>
  <c r="BK323"/>
  <c r="J323"/>
  <c r="BK318"/>
  <c r="J318"/>
  <c r="BK316"/>
  <c r="J316"/>
  <c r="BK310"/>
  <c r="J310"/>
  <c r="BK307"/>
  <c r="J307"/>
  <c r="BK305"/>
  <c r="J305"/>
  <c r="BK302"/>
  <c r="J302"/>
  <c r="BK299"/>
  <c r="J299"/>
  <c r="BK296"/>
  <c r="J296"/>
  <c r="BK293"/>
  <c r="J293"/>
  <c r="BK290"/>
  <c r="J290"/>
  <c r="BK287"/>
  <c r="J287"/>
  <c r="BK284"/>
  <c r="J284"/>
  <c r="BK281"/>
  <c r="J281"/>
  <c r="BK276"/>
  <c r="J276"/>
  <c r="BK271"/>
  <c r="J271"/>
  <c r="BK268"/>
  <c r="J268"/>
  <c r="BK265"/>
  <c r="J265"/>
  <c r="BK264"/>
  <c r="J264"/>
  <c r="BK263"/>
  <c r="J263"/>
  <c r="BK261"/>
  <c r="J261"/>
  <c r="BK260"/>
  <c r="J260"/>
  <c r="BK258"/>
  <c r="J258"/>
  <c r="BK257"/>
  <c r="J257"/>
  <c r="BK255"/>
  <c r="J255"/>
  <c r="BK254"/>
  <c r="J254"/>
  <c r="BK251"/>
  <c r="J251"/>
  <c r="BK248"/>
  <c r="J248"/>
  <c r="BK246"/>
  <c r="J246"/>
  <c r="BK244"/>
  <c r="J244"/>
  <c r="BK242"/>
  <c r="J242"/>
  <c r="BK240"/>
  <c r="J240"/>
  <c r="BK234"/>
  <c r="J234"/>
  <c r="BK231"/>
  <c r="J231"/>
  <c r="BK229"/>
  <c r="J229"/>
  <c r="BK227"/>
  <c r="J227"/>
  <c r="BK222"/>
  <c r="J222"/>
  <c r="BK220"/>
  <c r="J220"/>
  <c r="BK215"/>
  <c r="J215"/>
  <c r="BK211"/>
  <c r="J211"/>
  <c r="BK209"/>
  <c r="J209"/>
  <c r="BK206"/>
  <c r="J206"/>
  <c r="BK203"/>
  <c r="J203"/>
  <c r="BK201"/>
  <c r="J201"/>
  <c r="BK198"/>
  <c r="J198"/>
  <c r="BK196"/>
  <c r="J196"/>
  <c r="BK192"/>
  <c r="J192"/>
  <c r="BK188"/>
  <c r="J188"/>
  <c r="BK184"/>
  <c r="J184"/>
  <c r="BK179"/>
  <c r="J179"/>
  <c r="BK176"/>
  <c r="J176"/>
  <c r="BK172"/>
  <c r="J172"/>
  <c r="BK170"/>
  <c r="J170"/>
  <c r="BK166"/>
  <c r="J166"/>
  <c r="BK160"/>
  <c r="J160"/>
  <c r="BK156"/>
  <c r="J156"/>
  <c r="BK151"/>
  <c r="J151"/>
  <c r="BK146"/>
  <c r="J146"/>
  <c r="BK140"/>
  <c r="J140"/>
  <c r="BK135"/>
  <c r="J135"/>
  <c r="BK131"/>
  <c r="J131"/>
  <c r="BK125"/>
  <c r="J125"/>
  <c r="BK121"/>
  <c r="J121"/>
  <c r="BK117"/>
  <c r="J117"/>
  <c r="BK111"/>
  <c r="J111"/>
  <c r="BK109"/>
  <c r="J109"/>
  <c r="BK103"/>
  <c r="J103"/>
  <c i="1" r="AS66"/>
  <c r="AS63"/>
  <c r="AS55"/>
  <c i="3" r="BK222"/>
  <c r="J222"/>
  <c r="BK219"/>
  <c r="J219"/>
  <c r="BK212"/>
  <c r="J212"/>
  <c r="BK211"/>
  <c r="J211"/>
  <c r="BK208"/>
  <c r="J208"/>
  <c r="BK205"/>
  <c r="J205"/>
  <c r="BK203"/>
  <c r="J203"/>
  <c r="BK201"/>
  <c r="J201"/>
  <c r="BK199"/>
  <c r="J199"/>
  <c r="BK197"/>
  <c r="J197"/>
  <c r="BK196"/>
  <c r="J196"/>
  <c r="BK195"/>
  <c r="J195"/>
  <c r="BK192"/>
  <c r="J192"/>
  <c r="BK189"/>
  <c r="J189"/>
  <c r="BK187"/>
  <c r="J187"/>
  <c r="BK172"/>
  <c r="J172"/>
  <c r="BK157"/>
  <c r="J157"/>
  <c r="BK153"/>
  <c r="J153"/>
  <c r="BK151"/>
  <c r="J151"/>
  <c r="BK147"/>
  <c r="J147"/>
  <c r="BK145"/>
  <c r="J145"/>
  <c r="BK139"/>
  <c r="J139"/>
  <c r="BK133"/>
  <c r="J133"/>
  <c r="BK126"/>
  <c r="J126"/>
  <c r="BK119"/>
  <c r="J119"/>
  <c r="BK112"/>
  <c r="J112"/>
  <c r="BK110"/>
  <c r="J110"/>
  <c r="BK107"/>
  <c r="J107"/>
  <c r="BK105"/>
  <c r="J105"/>
  <c r="BK103"/>
  <c r="J103"/>
  <c r="BK95"/>
  <c r="J95"/>
  <c i="4" r="BK184"/>
  <c r="J184"/>
  <c r="BK182"/>
  <c r="J182"/>
  <c r="BK178"/>
  <c r="J178"/>
  <c r="BK175"/>
  <c r="J175"/>
  <c r="BK173"/>
  <c r="J173"/>
  <c r="BK171"/>
  <c r="J171"/>
  <c r="BK169"/>
  <c r="J169"/>
  <c r="BK167"/>
  <c r="J167"/>
  <c r="BK165"/>
  <c r="J165"/>
  <c r="BK162"/>
  <c r="J162"/>
  <c r="BK159"/>
  <c r="J159"/>
  <c r="BK156"/>
  <c r="J156"/>
  <c r="BK154"/>
  <c r="J154"/>
  <c r="BK151"/>
  <c r="J151"/>
  <c r="BK148"/>
  <c r="J148"/>
  <c r="BK145"/>
  <c r="J145"/>
  <c r="BK143"/>
  <c r="J143"/>
  <c r="BK142"/>
  <c r="J142"/>
  <c r="BK140"/>
  <c r="J140"/>
  <c r="BK139"/>
  <c r="J139"/>
  <c r="BK137"/>
  <c r="J137"/>
  <c r="BK135"/>
  <c r="J135"/>
  <c r="BK134"/>
  <c r="J134"/>
  <c r="BK133"/>
  <c r="J133"/>
  <c r="BK131"/>
  <c r="J131"/>
  <c r="BK130"/>
  <c r="J130"/>
  <c r="BK129"/>
  <c r="J129"/>
  <c r="BK127"/>
  <c r="J127"/>
  <c r="BK124"/>
  <c r="J124"/>
  <c r="BK121"/>
  <c r="J121"/>
  <c r="BK116"/>
  <c r="J116"/>
  <c r="BK113"/>
  <c r="J113"/>
  <c r="BK109"/>
  <c r="J109"/>
  <c r="BK107"/>
  <c r="J107"/>
  <c r="BK104"/>
  <c r="J104"/>
  <c r="BK102"/>
  <c r="J102"/>
  <c r="BK100"/>
  <c r="J100"/>
  <c r="BK96"/>
  <c r="J96"/>
  <c i="5" r="BK144"/>
  <c r="J144"/>
  <c r="BK143"/>
  <c r="J143"/>
  <c r="BK142"/>
  <c r="J142"/>
  <c r="BK141"/>
  <c r="J141"/>
  <c r="BK140"/>
  <c r="J140"/>
  <c r="BK139"/>
  <c r="J139"/>
  <c r="BK138"/>
  <c r="J138"/>
  <c r="BK137"/>
  <c r="J137"/>
  <c r="BK135"/>
  <c r="J135"/>
  <c r="BK134"/>
  <c r="J134"/>
  <c r="BK133"/>
  <c r="J133"/>
  <c r="BK132"/>
  <c r="J132"/>
  <c r="BK131"/>
  <c r="J131"/>
  <c r="BK130"/>
  <c r="J130"/>
  <c r="BK129"/>
  <c r="J129"/>
  <c r="BK128"/>
  <c r="J128"/>
  <c r="BK127"/>
  <c r="J127"/>
  <c r="BK126"/>
  <c r="J126"/>
  <c r="BK125"/>
  <c r="J125"/>
  <c r="BK124"/>
  <c r="J124"/>
  <c r="BK123"/>
  <c r="J123"/>
  <c r="BK122"/>
  <c r="J122"/>
  <c r="BK121"/>
  <c r="J121"/>
  <c r="BK120"/>
  <c r="J120"/>
  <c r="BK119"/>
  <c r="J119"/>
  <c r="BK118"/>
  <c r="J118"/>
  <c r="BK117"/>
  <c r="J117"/>
  <c r="BK116"/>
  <c r="J116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5"/>
  <c r="J105"/>
  <c r="BK104"/>
  <c r="J104"/>
  <c r="BK102"/>
  <c r="J102"/>
  <c r="BK101"/>
  <c r="J101"/>
  <c r="BK100"/>
  <c r="J100"/>
  <c r="BK98"/>
  <c r="J98"/>
  <c r="BK97"/>
  <c r="J97"/>
  <c r="BK96"/>
  <c r="J96"/>
  <c r="BK95"/>
  <c r="J95"/>
  <c i="6" r="BK138"/>
  <c r="J138"/>
  <c r="BK137"/>
  <c r="J137"/>
  <c r="BK136"/>
  <c r="J136"/>
  <c r="BK135"/>
  <c r="J135"/>
  <c r="BK134"/>
  <c r="J134"/>
  <c r="BK133"/>
  <c r="J133"/>
  <c r="BK132"/>
  <c r="J132"/>
  <c r="BK129"/>
  <c r="J129"/>
  <c r="BK128"/>
  <c r="J128"/>
  <c r="BK125"/>
  <c r="J125"/>
  <c r="BK124"/>
  <c r="J124"/>
  <c r="BK123"/>
  <c r="J123"/>
  <c r="BK122"/>
  <c r="J122"/>
  <c r="BK121"/>
  <c r="J121"/>
  <c r="BK120"/>
  <c r="J120"/>
  <c r="BK119"/>
  <c r="J119"/>
  <c r="BK118"/>
  <c r="J118"/>
  <c r="BK115"/>
  <c r="J115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6"/>
  <c r="J106"/>
  <c r="BK103"/>
  <c r="J103"/>
  <c r="BK102"/>
  <c r="J102"/>
  <c r="BK101"/>
  <c r="J101"/>
  <c r="BK98"/>
  <c r="J98"/>
  <c r="BK97"/>
  <c r="J97"/>
  <c r="BK96"/>
  <c r="J96"/>
  <c i="7" r="BK209"/>
  <c r="J209"/>
  <c r="BK206"/>
  <c r="J206"/>
  <c r="BK204"/>
  <c r="J204"/>
  <c r="BK201"/>
  <c r="J201"/>
  <c r="BK198"/>
  <c r="J198"/>
  <c r="BK196"/>
  <c r="J196"/>
  <c r="BK193"/>
  <c r="J193"/>
  <c r="BK191"/>
  <c r="J191"/>
  <c r="BK187"/>
  <c r="J187"/>
  <c r="BK184"/>
  <c r="J184"/>
  <c r="BK182"/>
  <c r="J182"/>
  <c r="BK180"/>
  <c r="J180"/>
  <c r="BK177"/>
  <c r="J177"/>
  <c r="BK175"/>
  <c r="J175"/>
  <c r="BK170"/>
  <c r="J170"/>
  <c r="BK168"/>
  <c r="J168"/>
  <c r="BK163"/>
  <c r="J163"/>
  <c r="BK161"/>
  <c r="J161"/>
  <c r="BK158"/>
  <c r="J158"/>
  <c r="BK155"/>
  <c r="J155"/>
  <c r="BK153"/>
  <c r="J153"/>
  <c r="BK151"/>
  <c r="J151"/>
  <c r="BK148"/>
  <c r="J148"/>
  <c r="BK146"/>
  <c r="J146"/>
  <c r="BK142"/>
  <c r="J142"/>
  <c r="BK139"/>
  <c r="J139"/>
  <c r="BK135"/>
  <c r="J135"/>
  <c r="BK133"/>
  <c r="J133"/>
  <c r="BK128"/>
  <c r="J128"/>
  <c r="BK123"/>
  <c r="J123"/>
  <c r="BK117"/>
  <c r="J117"/>
  <c r="BK114"/>
  <c r="J114"/>
  <c r="BK110"/>
  <c r="J110"/>
  <c r="BK107"/>
  <c r="J107"/>
  <c r="BK103"/>
  <c r="J103"/>
  <c r="BK100"/>
  <c r="J100"/>
  <c i="8" r="BK249"/>
  <c r="J249"/>
  <c r="BK247"/>
  <c r="J247"/>
  <c r="BK242"/>
  <c r="J242"/>
  <c r="BK239"/>
  <c r="J239"/>
  <c r="BK237"/>
  <c r="J237"/>
  <c r="BK236"/>
  <c r="J236"/>
  <c r="BK232"/>
  <c r="J232"/>
  <c r="BK228"/>
  <c r="J228"/>
  <c r="BK223"/>
  <c r="J223"/>
  <c r="BK220"/>
  <c r="J220"/>
  <c r="BK218"/>
  <c r="J218"/>
  <c r="BK213"/>
  <c r="J213"/>
  <c r="BK210"/>
  <c r="J210"/>
  <c r="BK208"/>
  <c r="J208"/>
  <c r="BK203"/>
  <c r="J203"/>
  <c r="BK199"/>
  <c r="J199"/>
  <c r="BK197"/>
  <c r="J197"/>
  <c r="BK195"/>
  <c r="J195"/>
  <c r="BK193"/>
  <c r="J193"/>
  <c r="BK191"/>
  <c r="J191"/>
  <c r="BK188"/>
  <c r="J188"/>
  <c r="BK186"/>
  <c r="J186"/>
  <c r="BK183"/>
  <c r="J183"/>
  <c r="BK181"/>
  <c r="J181"/>
  <c r="BK176"/>
  <c r="J176"/>
  <c r="BK170"/>
  <c r="J170"/>
  <c r="BK164"/>
  <c r="J164"/>
  <c r="BK154"/>
  <c r="J154"/>
  <c r="BK138"/>
  <c r="J138"/>
  <c r="BK134"/>
  <c r="J134"/>
  <c r="BK130"/>
  <c r="J130"/>
  <c r="BK126"/>
  <c r="J126"/>
  <c r="BK122"/>
  <c r="J122"/>
  <c r="BK118"/>
  <c r="J118"/>
  <c r="BK113"/>
  <c r="J113"/>
  <c r="BK108"/>
  <c r="J108"/>
  <c r="BK104"/>
  <c r="J104"/>
  <c r="BK98"/>
  <c r="J98"/>
  <c i="9" r="BK242"/>
  <c r="J242"/>
  <c r="BK238"/>
  <c r="J238"/>
  <c r="BK236"/>
  <c r="J236"/>
  <c r="BK232"/>
  <c r="J232"/>
  <c r="BK230"/>
  <c r="J230"/>
  <c r="BK228"/>
  <c r="J228"/>
  <c r="BK226"/>
  <c r="J226"/>
  <c r="BK223"/>
  <c r="J223"/>
  <c r="BK221"/>
  <c r="J221"/>
  <c r="BK218"/>
  <c r="J218"/>
  <c r="BK215"/>
  <c r="J215"/>
  <c r="BK212"/>
  <c r="J212"/>
  <c r="BK210"/>
  <c r="J210"/>
  <c r="BK209"/>
  <c r="J209"/>
  <c r="BK205"/>
  <c r="J205"/>
  <c r="BK202"/>
  <c r="J202"/>
  <c r="BK200"/>
  <c r="J200"/>
  <c r="BK198"/>
  <c r="J198"/>
  <c r="BK194"/>
  <c r="J194"/>
  <c r="BK190"/>
  <c r="J190"/>
  <c r="BK188"/>
  <c r="J188"/>
  <c r="BK184"/>
  <c r="J184"/>
  <c r="BK180"/>
  <c r="J180"/>
  <c r="BK176"/>
  <c r="J176"/>
  <c r="BK171"/>
  <c r="J171"/>
  <c r="BK168"/>
  <c r="J168"/>
  <c r="BK165"/>
  <c r="J165"/>
  <c r="BK158"/>
  <c r="J158"/>
  <c r="BK156"/>
  <c r="J156"/>
  <c r="BK154"/>
  <c r="J154"/>
  <c r="BK150"/>
  <c r="J150"/>
  <c r="BK146"/>
  <c r="J146"/>
  <c r="BK143"/>
  <c r="J143"/>
  <c r="BK140"/>
  <c r="J140"/>
  <c r="BK136"/>
  <c r="J136"/>
  <c r="BK123"/>
  <c r="J123"/>
  <c r="BK118"/>
  <c r="J118"/>
  <c r="BK114"/>
  <c r="J114"/>
  <c r="BK111"/>
  <c r="J111"/>
  <c r="BK105"/>
  <c r="J105"/>
  <c r="BK100"/>
  <c r="J100"/>
  <c i="10" r="BK159"/>
  <c r="J159"/>
  <c r="BK156"/>
  <c r="J156"/>
  <c r="BK154"/>
  <c r="J154"/>
  <c r="BK151"/>
  <c r="J151"/>
  <c r="BK149"/>
  <c r="J149"/>
  <c r="BK146"/>
  <c r="J146"/>
  <c r="BK142"/>
  <c r="J142"/>
  <c r="BK138"/>
  <c r="J138"/>
  <c r="BK136"/>
  <c r="J136"/>
  <c r="BK134"/>
  <c r="J134"/>
  <c r="BK131"/>
  <c r="J131"/>
  <c r="BK129"/>
  <c r="J129"/>
  <c r="BK127"/>
  <c r="J127"/>
  <c r="BK125"/>
  <c r="J125"/>
  <c r="BK120"/>
  <c r="J120"/>
  <c r="BK116"/>
  <c r="J116"/>
  <c r="BK112"/>
  <c r="J112"/>
  <c r="BK108"/>
  <c r="J108"/>
  <c r="BK103"/>
  <c r="J103"/>
  <c r="BK99"/>
  <c r="J99"/>
  <c r="BK95"/>
  <c r="J95"/>
  <c i="11" r="BK114"/>
  <c r="J114"/>
  <c r="BK112"/>
  <c r="J112"/>
  <c r="BK110"/>
  <c r="J110"/>
  <c r="BK107"/>
  <c r="J107"/>
  <c r="BK104"/>
  <c r="J104"/>
  <c r="BK102"/>
  <c r="J102"/>
  <c r="BK100"/>
  <c r="J100"/>
  <c r="BK97"/>
  <c r="J97"/>
  <c r="BK94"/>
  <c r="J94"/>
  <c r="BK92"/>
  <c r="J92"/>
  <c r="BK90"/>
  <c r="J90"/>
  <c r="BK88"/>
  <c r="J88"/>
  <c i="12" r="BK100"/>
  <c r="J100"/>
  <c r="BK99"/>
  <c r="J99"/>
  <c r="BK98"/>
  <c r="J98"/>
  <c r="BK97"/>
  <c r="J97"/>
  <c r="BK96"/>
  <c r="J96"/>
  <c r="BK95"/>
  <c r="J95"/>
  <c r="BK94"/>
  <c r="J94"/>
  <c r="BK93"/>
  <c r="J93"/>
  <c r="BK92"/>
  <c r="J92"/>
  <c i="9" l="1" r="P113"/>
  <c r="R113"/>
  <c r="T113"/>
  <c i="2" r="BK108"/>
  <c r="J108"/>
  <c r="J66"/>
  <c r="P108"/>
  <c r="R108"/>
  <c r="T108"/>
  <c r="BK116"/>
  <c r="J116"/>
  <c r="J67"/>
  <c r="P116"/>
  <c r="R116"/>
  <c r="T116"/>
  <c r="BK165"/>
  <c r="J165"/>
  <c r="J68"/>
  <c r="P165"/>
  <c r="R165"/>
  <c r="T165"/>
  <c r="BK195"/>
  <c r="J195"/>
  <c r="J69"/>
  <c r="P195"/>
  <c r="R195"/>
  <c r="T195"/>
  <c r="BK208"/>
  <c r="J208"/>
  <c r="J70"/>
  <c r="P208"/>
  <c r="R208"/>
  <c r="T208"/>
  <c r="BK214"/>
  <c r="J214"/>
  <c r="J72"/>
  <c r="P214"/>
  <c r="R214"/>
  <c r="T214"/>
  <c r="BK233"/>
  <c r="J233"/>
  <c r="J73"/>
  <c r="P233"/>
  <c r="R233"/>
  <c r="T233"/>
  <c r="BK250"/>
  <c r="J250"/>
  <c r="J74"/>
  <c r="P250"/>
  <c r="R250"/>
  <c r="T250"/>
  <c r="BK309"/>
  <c r="J309"/>
  <c r="J75"/>
  <c r="P309"/>
  <c r="R309"/>
  <c r="T309"/>
  <c r="BK329"/>
  <c r="J329"/>
  <c r="J76"/>
  <c r="P329"/>
  <c r="R329"/>
  <c r="T329"/>
  <c r="BK341"/>
  <c r="J341"/>
  <c r="J77"/>
  <c r="P341"/>
  <c r="R341"/>
  <c r="T341"/>
  <c r="BK358"/>
  <c r="J358"/>
  <c r="J78"/>
  <c r="P358"/>
  <c r="R358"/>
  <c r="T358"/>
  <c i="3" r="BK94"/>
  <c r="J94"/>
  <c r="J65"/>
  <c r="P94"/>
  <c r="R94"/>
  <c r="T94"/>
  <c r="BK118"/>
  <c r="J118"/>
  <c r="J66"/>
  <c r="P118"/>
  <c r="R118"/>
  <c r="T118"/>
  <c r="BK156"/>
  <c r="J156"/>
  <c r="J67"/>
  <c r="P156"/>
  <c r="R156"/>
  <c r="T156"/>
  <c i="4" r="BK95"/>
  <c r="J95"/>
  <c r="J65"/>
  <c r="P95"/>
  <c r="R95"/>
  <c r="T95"/>
  <c r="BK120"/>
  <c r="J120"/>
  <c r="J67"/>
  <c r="P120"/>
  <c r="R120"/>
  <c r="T120"/>
  <c r="BK147"/>
  <c r="J147"/>
  <c r="J68"/>
  <c r="P147"/>
  <c r="R147"/>
  <c r="T147"/>
  <c r="BK181"/>
  <c r="J181"/>
  <c r="J71"/>
  <c r="P181"/>
  <c r="P180"/>
  <c r="R181"/>
  <c r="R180"/>
  <c r="T181"/>
  <c r="T180"/>
  <c i="5" r="BK94"/>
  <c r="J94"/>
  <c r="J65"/>
  <c r="P94"/>
  <c r="R94"/>
  <c r="T94"/>
  <c r="BK99"/>
  <c r="J99"/>
  <c r="J66"/>
  <c r="P99"/>
  <c r="R99"/>
  <c r="T99"/>
  <c r="BK103"/>
  <c r="J103"/>
  <c r="J67"/>
  <c r="P103"/>
  <c r="R103"/>
  <c r="T103"/>
  <c r="BK106"/>
  <c r="J106"/>
  <c r="J68"/>
  <c r="P106"/>
  <c r="R106"/>
  <c r="T106"/>
  <c r="BK115"/>
  <c r="J115"/>
  <c r="J69"/>
  <c r="P115"/>
  <c r="R115"/>
  <c r="T115"/>
  <c r="BK136"/>
  <c r="J136"/>
  <c r="J70"/>
  <c r="P136"/>
  <c r="R136"/>
  <c r="T136"/>
  <c i="6" r="BK95"/>
  <c r="J95"/>
  <c r="J65"/>
  <c r="P95"/>
  <c r="R95"/>
  <c r="T95"/>
  <c r="BK100"/>
  <c r="J100"/>
  <c r="J66"/>
  <c r="P100"/>
  <c r="R100"/>
  <c r="T100"/>
  <c r="BK105"/>
  <c r="J105"/>
  <c r="J67"/>
  <c r="P105"/>
  <c r="R105"/>
  <c r="T105"/>
  <c r="BK117"/>
  <c r="J117"/>
  <c r="J68"/>
  <c r="P117"/>
  <c r="R117"/>
  <c r="T117"/>
  <c r="BK127"/>
  <c r="J127"/>
  <c r="J69"/>
  <c r="P127"/>
  <c r="R127"/>
  <c r="T127"/>
  <c r="BK131"/>
  <c r="J131"/>
  <c r="J71"/>
  <c r="P131"/>
  <c r="P130"/>
  <c r="R131"/>
  <c r="R130"/>
  <c r="T131"/>
  <c r="T130"/>
  <c i="7" r="BK102"/>
  <c r="J102"/>
  <c r="J66"/>
  <c r="P102"/>
  <c r="R102"/>
  <c r="T102"/>
  <c r="BK132"/>
  <c r="J132"/>
  <c r="J68"/>
  <c r="P132"/>
  <c r="R132"/>
  <c r="T132"/>
  <c r="BK138"/>
  <c r="J138"/>
  <c r="J70"/>
  <c r="P138"/>
  <c r="R138"/>
  <c r="T138"/>
  <c r="BK157"/>
  <c r="J157"/>
  <c r="J71"/>
  <c r="P157"/>
  <c r="R157"/>
  <c r="T157"/>
  <c r="BK186"/>
  <c r="J186"/>
  <c r="J72"/>
  <c r="P186"/>
  <c r="R186"/>
  <c r="T186"/>
  <c r="BK197"/>
  <c r="J197"/>
  <c r="J74"/>
  <c r="P197"/>
  <c r="R197"/>
  <c r="T197"/>
  <c i="8" r="BK97"/>
  <c r="J97"/>
  <c r="J65"/>
  <c r="P97"/>
  <c r="R97"/>
  <c r="T97"/>
  <c r="BK117"/>
  <c r="J117"/>
  <c r="J67"/>
  <c r="P117"/>
  <c r="R117"/>
  <c r="T117"/>
  <c r="BK180"/>
  <c r="J180"/>
  <c r="J68"/>
  <c r="P180"/>
  <c r="R180"/>
  <c r="T180"/>
  <c r="BK202"/>
  <c r="J202"/>
  <c r="J70"/>
  <c r="P202"/>
  <c r="R202"/>
  <c r="T202"/>
  <c r="BK212"/>
  <c r="J212"/>
  <c r="J71"/>
  <c r="P212"/>
  <c r="R212"/>
  <c r="T212"/>
  <c r="BK222"/>
  <c r="J222"/>
  <c r="J72"/>
  <c r="P222"/>
  <c r="R222"/>
  <c r="T222"/>
  <c r="BK241"/>
  <c r="J241"/>
  <c r="J73"/>
  <c r="P241"/>
  <c r="R241"/>
  <c r="T241"/>
  <c i="9" r="BK99"/>
  <c r="J99"/>
  <c r="J65"/>
  <c r="P99"/>
  <c r="R99"/>
  <c r="T99"/>
  <c r="BK139"/>
  <c r="J139"/>
  <c r="J68"/>
  <c r="P139"/>
  <c r="R139"/>
  <c r="T139"/>
  <c r="BK164"/>
  <c r="J164"/>
  <c r="J69"/>
  <c r="P164"/>
  <c r="R164"/>
  <c r="T164"/>
  <c r="BK179"/>
  <c r="J179"/>
  <c r="J72"/>
  <c r="P179"/>
  <c r="R179"/>
  <c r="T179"/>
  <c r="BK204"/>
  <c r="J204"/>
  <c r="J73"/>
  <c r="P204"/>
  <c r="R204"/>
  <c r="T204"/>
  <c r="BK214"/>
  <c r="J214"/>
  <c r="J74"/>
  <c r="P214"/>
  <c r="R214"/>
  <c r="T214"/>
  <c r="BK225"/>
  <c r="J225"/>
  <c r="J75"/>
  <c r="P225"/>
  <c r="R225"/>
  <c r="T225"/>
  <c i="10" r="BK94"/>
  <c r="J94"/>
  <c r="J65"/>
  <c r="P94"/>
  <c r="R94"/>
  <c r="T94"/>
  <c r="BK124"/>
  <c r="J124"/>
  <c r="J66"/>
  <c r="P124"/>
  <c r="R124"/>
  <c r="T124"/>
  <c r="BK141"/>
  <c r="J141"/>
  <c r="J68"/>
  <c r="P141"/>
  <c r="R141"/>
  <c r="T141"/>
  <c r="BK148"/>
  <c r="J148"/>
  <c r="J69"/>
  <c r="P148"/>
  <c r="R148"/>
  <c r="T148"/>
  <c r="BK153"/>
  <c r="J153"/>
  <c r="J70"/>
  <c r="P153"/>
  <c r="R153"/>
  <c r="T153"/>
  <c i="11" r="BK87"/>
  <c r="J87"/>
  <c r="J61"/>
  <c r="P87"/>
  <c r="R87"/>
  <c r="T87"/>
  <c r="BK99"/>
  <c r="J99"/>
  <c r="J63"/>
  <c r="P99"/>
  <c r="R99"/>
  <c r="T99"/>
  <c r="BK109"/>
  <c r="J109"/>
  <c r="J65"/>
  <c r="P109"/>
  <c r="R109"/>
  <c r="T109"/>
  <c i="12" r="BK91"/>
  <c r="J91"/>
  <c r="J66"/>
  <c r="P91"/>
  <c r="P90"/>
  <c r="P89"/>
  <c r="P88"/>
  <c i="1" r="AU68"/>
  <c i="12" r="R91"/>
  <c r="R90"/>
  <c r="R89"/>
  <c r="R88"/>
  <c r="T91"/>
  <c r="T90"/>
  <c r="T89"/>
  <c r="T88"/>
  <c i="2" r="BK102"/>
  <c r="J102"/>
  <c r="J65"/>
  <c i="3" r="BK218"/>
  <c r="J218"/>
  <c r="J69"/>
  <c r="BK221"/>
  <c r="J221"/>
  <c r="J70"/>
  <c i="4" r="BK115"/>
  <c r="J115"/>
  <c r="J66"/>
  <c r="BK177"/>
  <c r="J177"/>
  <c r="J69"/>
  <c i="7" r="BK99"/>
  <c r="J99"/>
  <c r="J65"/>
  <c r="BK127"/>
  <c r="J127"/>
  <c r="J67"/>
  <c r="BK195"/>
  <c r="J195"/>
  <c r="J73"/>
  <c r="BK208"/>
  <c r="J208"/>
  <c r="J75"/>
  <c i="8" r="BK112"/>
  <c r="J112"/>
  <c r="J66"/>
  <c i="9" r="BK113"/>
  <c r="J113"/>
  <c r="J66"/>
  <c r="BK135"/>
  <c r="J135"/>
  <c r="J67"/>
  <c r="BK175"/>
  <c r="J175"/>
  <c r="J70"/>
  <c i="11" r="BK96"/>
  <c r="J96"/>
  <c r="J62"/>
  <c r="BK106"/>
  <c r="J106"/>
  <c r="J64"/>
  <c i="12" r="E50"/>
  <c r="J56"/>
  <c r="F59"/>
  <c r="J59"/>
  <c r="BE92"/>
  <c r="BE93"/>
  <c r="BE94"/>
  <c r="BE95"/>
  <c r="BE96"/>
  <c r="BE97"/>
  <c r="BE98"/>
  <c r="BE99"/>
  <c r="BE100"/>
  <c i="11" r="E48"/>
  <c r="J52"/>
  <c r="F55"/>
  <c r="J55"/>
  <c r="BE88"/>
  <c r="BE90"/>
  <c r="BE92"/>
  <c r="BE94"/>
  <c r="BE97"/>
  <c r="BE100"/>
  <c r="BE102"/>
  <c r="BE104"/>
  <c r="BE107"/>
  <c r="BE110"/>
  <c r="BE112"/>
  <c r="BE114"/>
  <c i="10" r="E50"/>
  <c r="J56"/>
  <c r="F59"/>
  <c r="J59"/>
  <c r="BE95"/>
  <c r="BE99"/>
  <c r="BE103"/>
  <c r="BE108"/>
  <c r="BE112"/>
  <c r="BE116"/>
  <c r="BE120"/>
  <c r="BE125"/>
  <c r="BE127"/>
  <c r="BE129"/>
  <c r="BE131"/>
  <c r="BE134"/>
  <c r="BE136"/>
  <c r="BE138"/>
  <c r="BE142"/>
  <c r="BE146"/>
  <c r="BE149"/>
  <c r="BE151"/>
  <c r="BE154"/>
  <c r="BE156"/>
  <c r="BE159"/>
  <c i="9" r="E50"/>
  <c r="J56"/>
  <c r="F59"/>
  <c r="J59"/>
  <c r="BE100"/>
  <c r="BE105"/>
  <c r="BE111"/>
  <c r="BE114"/>
  <c r="BE118"/>
  <c r="BE123"/>
  <c r="BE136"/>
  <c r="BE140"/>
  <c r="BE143"/>
  <c r="BE146"/>
  <c r="BE150"/>
  <c r="BE154"/>
  <c r="BE156"/>
  <c r="BE158"/>
  <c r="BE165"/>
  <c r="BE168"/>
  <c r="BE171"/>
  <c r="BE176"/>
  <c r="BE180"/>
  <c r="BE184"/>
  <c r="BE188"/>
  <c r="BE190"/>
  <c r="BE194"/>
  <c r="BE198"/>
  <c r="BE200"/>
  <c r="BE202"/>
  <c r="BE205"/>
  <c r="BE209"/>
  <c r="BE210"/>
  <c r="BE212"/>
  <c r="BE215"/>
  <c r="BE218"/>
  <c r="BE221"/>
  <c r="BE223"/>
  <c r="BE226"/>
  <c r="BE228"/>
  <c r="BE230"/>
  <c r="BE232"/>
  <c r="BE236"/>
  <c r="BE238"/>
  <c r="BE242"/>
  <c i="8" r="E50"/>
  <c r="J56"/>
  <c r="F59"/>
  <c r="J59"/>
  <c r="BE98"/>
  <c r="BE104"/>
  <c r="BE108"/>
  <c r="BE113"/>
  <c r="BE118"/>
  <c r="BE122"/>
  <c r="BE126"/>
  <c r="BE130"/>
  <c r="BE134"/>
  <c r="BE138"/>
  <c r="BE154"/>
  <c r="BE164"/>
  <c r="BE170"/>
  <c r="BE176"/>
  <c r="BE181"/>
  <c r="BE183"/>
  <c r="BE186"/>
  <c r="BE188"/>
  <c r="BE191"/>
  <c r="BE193"/>
  <c r="BE195"/>
  <c r="BE197"/>
  <c r="BE199"/>
  <c r="BE203"/>
  <c r="BE208"/>
  <c r="BE210"/>
  <c r="BE213"/>
  <c r="BE218"/>
  <c r="BE220"/>
  <c r="BE223"/>
  <c r="BE228"/>
  <c r="BE232"/>
  <c r="BE236"/>
  <c r="BE237"/>
  <c r="BE239"/>
  <c r="BE242"/>
  <c r="BE247"/>
  <c r="BE249"/>
  <c i="7" r="E50"/>
  <c r="J56"/>
  <c r="F59"/>
  <c r="J59"/>
  <c r="BE100"/>
  <c r="BE103"/>
  <c r="BE107"/>
  <c r="BE110"/>
  <c r="BE114"/>
  <c r="BE117"/>
  <c r="BE123"/>
  <c r="BE128"/>
  <c r="BE133"/>
  <c r="BE135"/>
  <c r="BE139"/>
  <c r="BE142"/>
  <c r="BE146"/>
  <c r="BE148"/>
  <c r="BE151"/>
  <c r="BE153"/>
  <c r="BE155"/>
  <c r="BE158"/>
  <c r="BE161"/>
  <c r="BE163"/>
  <c r="BE168"/>
  <c r="BE170"/>
  <c r="BE175"/>
  <c r="BE177"/>
  <c r="BE180"/>
  <c r="BE182"/>
  <c r="BE184"/>
  <c r="BE187"/>
  <c r="BE191"/>
  <c r="BE193"/>
  <c r="BE196"/>
  <c r="BE198"/>
  <c r="BE201"/>
  <c r="BE204"/>
  <c r="BE206"/>
  <c r="BE209"/>
  <c i="6" r="E50"/>
  <c r="J56"/>
  <c r="F59"/>
  <c r="J59"/>
  <c r="BE96"/>
  <c r="BE97"/>
  <c r="BE98"/>
  <c r="BE101"/>
  <c r="BE102"/>
  <c r="BE103"/>
  <c r="BE106"/>
  <c r="BE107"/>
  <c r="BE108"/>
  <c r="BE109"/>
  <c r="BE110"/>
  <c r="BE111"/>
  <c r="BE112"/>
  <c r="BE113"/>
  <c r="BE114"/>
  <c r="BE115"/>
  <c r="BE118"/>
  <c r="BE119"/>
  <c r="BE120"/>
  <c r="BE121"/>
  <c r="BE122"/>
  <c r="BE123"/>
  <c r="BE124"/>
  <c r="BE125"/>
  <c r="BE128"/>
  <c r="BE129"/>
  <c r="BE132"/>
  <c r="BE133"/>
  <c r="BE134"/>
  <c r="BE135"/>
  <c r="BE136"/>
  <c r="BE137"/>
  <c r="BE138"/>
  <c i="5" r="E50"/>
  <c r="J56"/>
  <c r="F59"/>
  <c r="J59"/>
  <c r="BE95"/>
  <c r="BE96"/>
  <c r="BE97"/>
  <c r="BE98"/>
  <c r="BE100"/>
  <c r="BE101"/>
  <c r="BE102"/>
  <c r="BE104"/>
  <c r="BE105"/>
  <c r="BE107"/>
  <c r="BE108"/>
  <c r="BE109"/>
  <c r="BE110"/>
  <c r="BE111"/>
  <c r="BE112"/>
  <c r="BE113"/>
  <c r="BE114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7"/>
  <c r="BE138"/>
  <c r="BE139"/>
  <c r="BE140"/>
  <c r="BE141"/>
  <c r="BE142"/>
  <c r="BE143"/>
  <c r="BE144"/>
  <c i="4" r="E50"/>
  <c r="J56"/>
  <c r="F59"/>
  <c r="J59"/>
  <c r="BE96"/>
  <c r="BE100"/>
  <c r="BE102"/>
  <c r="BE104"/>
  <c r="BE107"/>
  <c r="BE109"/>
  <c r="BE113"/>
  <c r="BE116"/>
  <c r="BE121"/>
  <c r="BE124"/>
  <c r="BE127"/>
  <c r="BE129"/>
  <c r="BE130"/>
  <c r="BE131"/>
  <c r="BE133"/>
  <c r="BE134"/>
  <c r="BE135"/>
  <c r="BE137"/>
  <c r="BE139"/>
  <c r="BE140"/>
  <c r="BE142"/>
  <c r="BE143"/>
  <c r="BE145"/>
  <c r="BE148"/>
  <c r="BE151"/>
  <c r="BE154"/>
  <c r="BE156"/>
  <c r="BE159"/>
  <c r="BE162"/>
  <c r="BE165"/>
  <c r="BE167"/>
  <c r="BE169"/>
  <c r="BE171"/>
  <c r="BE173"/>
  <c r="BE175"/>
  <c r="BE178"/>
  <c r="BE182"/>
  <c r="BE184"/>
  <c i="3" r="E50"/>
  <c r="J56"/>
  <c r="F59"/>
  <c r="J59"/>
  <c r="BE95"/>
  <c r="BE103"/>
  <c r="BE105"/>
  <c r="BE107"/>
  <c r="BE110"/>
  <c r="BE112"/>
  <c r="BE119"/>
  <c r="BE126"/>
  <c r="BE133"/>
  <c r="BE139"/>
  <c r="BE145"/>
  <c r="BE147"/>
  <c r="BE151"/>
  <c r="BE153"/>
  <c r="BE157"/>
  <c r="BE172"/>
  <c r="BE187"/>
  <c r="BE189"/>
  <c r="BE192"/>
  <c r="BE195"/>
  <c r="BE196"/>
  <c r="BE197"/>
  <c r="BE199"/>
  <c r="BE201"/>
  <c r="BE203"/>
  <c r="BE205"/>
  <c r="BE208"/>
  <c r="BE211"/>
  <c r="BE212"/>
  <c r="BE219"/>
  <c r="BE222"/>
  <c i="2" r="E50"/>
  <c r="J56"/>
  <c r="F59"/>
  <c r="J59"/>
  <c r="BE103"/>
  <c r="BE109"/>
  <c r="BE111"/>
  <c r="BE117"/>
  <c r="BE121"/>
  <c r="BE125"/>
  <c r="BE131"/>
  <c r="BE135"/>
  <c r="BE140"/>
  <c r="BE146"/>
  <c r="BE151"/>
  <c r="BE156"/>
  <c r="BE160"/>
  <c r="BE166"/>
  <c r="BE170"/>
  <c r="BE172"/>
  <c r="BE176"/>
  <c r="BE179"/>
  <c r="BE184"/>
  <c r="BE188"/>
  <c r="BE192"/>
  <c r="BE196"/>
  <c r="BE198"/>
  <c r="BE201"/>
  <c r="BE203"/>
  <c r="BE206"/>
  <c r="BE209"/>
  <c r="BE211"/>
  <c r="BE215"/>
  <c r="BE220"/>
  <c r="BE222"/>
  <c r="BE227"/>
  <c r="BE229"/>
  <c r="BE231"/>
  <c r="BE234"/>
  <c r="BE240"/>
  <c r="BE242"/>
  <c r="BE244"/>
  <c r="BE246"/>
  <c r="BE248"/>
  <c r="BE251"/>
  <c r="BE254"/>
  <c r="BE255"/>
  <c r="BE257"/>
  <c r="BE258"/>
  <c r="BE260"/>
  <c r="BE261"/>
  <c r="BE263"/>
  <c r="BE264"/>
  <c r="BE265"/>
  <c r="BE268"/>
  <c r="BE271"/>
  <c r="BE276"/>
  <c r="BE281"/>
  <c r="BE284"/>
  <c r="BE287"/>
  <c r="BE290"/>
  <c r="BE293"/>
  <c r="BE296"/>
  <c r="BE299"/>
  <c r="BE302"/>
  <c r="BE305"/>
  <c r="BE307"/>
  <c r="BE310"/>
  <c r="BE316"/>
  <c r="BE318"/>
  <c r="BE323"/>
  <c r="BE325"/>
  <c r="BE327"/>
  <c r="BE330"/>
  <c r="BE332"/>
  <c r="BE337"/>
  <c r="BE339"/>
  <c r="BE342"/>
  <c r="BE344"/>
  <c r="BE346"/>
  <c r="BE348"/>
  <c r="BE351"/>
  <c r="BE354"/>
  <c r="BE356"/>
  <c r="BE359"/>
  <c r="BE361"/>
  <c r="BE363"/>
  <c r="BE365"/>
  <c r="BE369"/>
  <c r="BE371"/>
  <c r="BE375"/>
  <c r="F36"/>
  <c i="1" r="BA56"/>
  <c i="2" r="J36"/>
  <c i="1" r="AW56"/>
  <c i="2" r="F37"/>
  <c i="1" r="BB56"/>
  <c i="2" r="F38"/>
  <c i="1" r="BC56"/>
  <c i="2" r="F39"/>
  <c i="1" r="BD56"/>
  <c r="AS54"/>
  <c i="3" r="F36"/>
  <c i="1" r="BA57"/>
  <c i="3" r="J36"/>
  <c i="1" r="AW57"/>
  <c i="3" r="F37"/>
  <c i="1" r="BB57"/>
  <c i="3" r="F38"/>
  <c i="1" r="BC57"/>
  <c i="3" r="F39"/>
  <c i="1" r="BD57"/>
  <c i="4" r="F36"/>
  <c i="1" r="BA58"/>
  <c i="4" r="J36"/>
  <c i="1" r="AW58"/>
  <c i="4" r="F37"/>
  <c i="1" r="BB58"/>
  <c i="4" r="F38"/>
  <c i="1" r="BC58"/>
  <c i="4" r="F39"/>
  <c i="1" r="BD58"/>
  <c i="5" r="F36"/>
  <c i="1" r="BA59"/>
  <c i="5" r="J36"/>
  <c i="1" r="AW59"/>
  <c i="5" r="F37"/>
  <c i="1" r="BB59"/>
  <c i="5" r="F38"/>
  <c i="1" r="BC59"/>
  <c i="5" r="F39"/>
  <c i="1" r="BD59"/>
  <c i="6" r="F36"/>
  <c i="1" r="BA60"/>
  <c i="6" r="J36"/>
  <c i="1" r="AW60"/>
  <c i="6" r="F37"/>
  <c i="1" r="BB60"/>
  <c i="6" r="F38"/>
  <c i="1" r="BC60"/>
  <c i="6" r="F39"/>
  <c i="1" r="BD60"/>
  <c i="7" r="F36"/>
  <c i="1" r="BA61"/>
  <c i="7" r="J36"/>
  <c i="1" r="AW61"/>
  <c i="7" r="F37"/>
  <c i="1" r="BB61"/>
  <c i="7" r="F38"/>
  <c i="1" r="BC61"/>
  <c i="7" r="F39"/>
  <c i="1" r="BD61"/>
  <c i="8" r="F36"/>
  <c i="1" r="BA62"/>
  <c i="8" r="J36"/>
  <c i="1" r="AW62"/>
  <c i="8" r="F37"/>
  <c i="1" r="BB62"/>
  <c i="8" r="F38"/>
  <c i="1" r="BC62"/>
  <c i="8" r="F39"/>
  <c i="1" r="BD62"/>
  <c i="9" r="F36"/>
  <c i="1" r="BA64"/>
  <c i="9" r="J36"/>
  <c i="1" r="AW64"/>
  <c i="9" r="F37"/>
  <c i="1" r="BB64"/>
  <c i="9" r="F38"/>
  <c i="1" r="BC64"/>
  <c i="9" r="F39"/>
  <c i="1" r="BD64"/>
  <c i="10" r="F36"/>
  <c i="1" r="BA65"/>
  <c i="10" r="J36"/>
  <c i="1" r="AW65"/>
  <c i="10" r="F37"/>
  <c i="1" r="BB65"/>
  <c i="10" r="F38"/>
  <c i="1" r="BC65"/>
  <c i="10" r="F39"/>
  <c i="1" r="BD65"/>
  <c i="11" r="F34"/>
  <c i="1" r="BA67"/>
  <c i="11" r="J34"/>
  <c i="1" r="AW67"/>
  <c i="11" r="F35"/>
  <c i="1" r="BB67"/>
  <c i="11" r="F36"/>
  <c i="1" r="BC67"/>
  <c i="11" r="F37"/>
  <c i="1" r="BD67"/>
  <c i="12" r="F36"/>
  <c i="1" r="BA68"/>
  <c i="12" r="J36"/>
  <c i="1" r="AW68"/>
  <c i="12" r="F37"/>
  <c i="1" r="BB68"/>
  <c i="12" r="F38"/>
  <c i="1" r="BC68"/>
  <c i="12" r="F39"/>
  <c i="1" r="BD68"/>
  <c i="7" l="1" r="T98"/>
  <c r="R98"/>
  <c r="P98"/>
  <c i="2" r="T101"/>
  <c r="R101"/>
  <c r="P101"/>
  <c i="11" r="T86"/>
  <c r="T85"/>
  <c r="R86"/>
  <c r="R85"/>
  <c r="P86"/>
  <c r="P85"/>
  <c i="1" r="AU67"/>
  <c i="10" r="T140"/>
  <c r="R140"/>
  <c r="P140"/>
  <c r="T93"/>
  <c r="T92"/>
  <c r="R93"/>
  <c r="R92"/>
  <c r="P93"/>
  <c r="P92"/>
  <c i="1" r="AU65"/>
  <c i="9" r="T178"/>
  <c r="R178"/>
  <c r="P178"/>
  <c r="T98"/>
  <c r="T97"/>
  <c r="R98"/>
  <c r="R97"/>
  <c r="P98"/>
  <c r="P97"/>
  <c i="1" r="AU64"/>
  <c i="8" r="T201"/>
  <c r="R201"/>
  <c r="P201"/>
  <c r="T96"/>
  <c r="T95"/>
  <c r="R96"/>
  <c r="R95"/>
  <c r="P96"/>
  <c r="P95"/>
  <c i="1" r="AU62"/>
  <c i="7" r="T137"/>
  <c r="T97"/>
  <c r="R137"/>
  <c r="R97"/>
  <c r="P137"/>
  <c r="P97"/>
  <c i="1" r="AU61"/>
  <c i="6" r="T94"/>
  <c r="T93"/>
  <c r="R94"/>
  <c r="R93"/>
  <c r="P94"/>
  <c r="P93"/>
  <c i="1" r="AU60"/>
  <c i="5" r="T93"/>
  <c r="T92"/>
  <c r="R93"/>
  <c r="R92"/>
  <c r="P93"/>
  <c r="P92"/>
  <c i="1" r="AU59"/>
  <c i="4" r="T94"/>
  <c r="T93"/>
  <c r="R94"/>
  <c r="R93"/>
  <c r="P94"/>
  <c r="P93"/>
  <c i="1" r="AU58"/>
  <c i="3" r="T93"/>
  <c r="T92"/>
  <c r="R93"/>
  <c r="R92"/>
  <c r="P93"/>
  <c r="P92"/>
  <c i="1" r="AU57"/>
  <c i="2" r="T213"/>
  <c r="T100"/>
  <c r="R213"/>
  <c r="R100"/>
  <c r="P213"/>
  <c r="P100"/>
  <c i="1" r="AU56"/>
  <c i="3" r="BK207"/>
  <c r="J207"/>
  <c r="J68"/>
  <c i="2" r="BK101"/>
  <c r="J101"/>
  <c r="J64"/>
  <c r="BK213"/>
  <c r="J213"/>
  <c r="J71"/>
  <c i="3" r="BK93"/>
  <c r="J93"/>
  <c r="J64"/>
  <c i="4" r="BK94"/>
  <c r="J94"/>
  <c r="J64"/>
  <c r="BK180"/>
  <c r="J180"/>
  <c r="J70"/>
  <c i="5" r="BK93"/>
  <c r="J93"/>
  <c r="J64"/>
  <c i="6" r="BK94"/>
  <c r="J94"/>
  <c r="J64"/>
  <c r="BK130"/>
  <c r="J130"/>
  <c r="J70"/>
  <c i="7" r="BK98"/>
  <c r="J98"/>
  <c r="J64"/>
  <c r="BK137"/>
  <c r="J137"/>
  <c r="J69"/>
  <c i="8" r="BK96"/>
  <c r="J96"/>
  <c r="J64"/>
  <c r="BK201"/>
  <c r="J201"/>
  <c r="J69"/>
  <c i="9" r="BK98"/>
  <c r="J98"/>
  <c r="J64"/>
  <c r="BK178"/>
  <c r="J178"/>
  <c r="J71"/>
  <c i="10" r="BK93"/>
  <c r="J93"/>
  <c r="J64"/>
  <c r="BK140"/>
  <c r="J140"/>
  <c r="J67"/>
  <c i="11" r="BK86"/>
  <c r="J86"/>
  <c r="J60"/>
  <c i="12" r="BK90"/>
  <c r="J90"/>
  <c r="J65"/>
  <c i="1" r="AU66"/>
  <c i="2" r="F35"/>
  <c i="1" r="AZ56"/>
  <c i="2" r="J35"/>
  <c i="1" r="AV56"/>
  <c r="AT56"/>
  <c i="3" r="F35"/>
  <c i="1" r="AZ57"/>
  <c i="3" r="J35"/>
  <c i="1" r="AV57"/>
  <c r="AT57"/>
  <c i="4" r="F35"/>
  <c i="1" r="AZ58"/>
  <c i="4" r="J35"/>
  <c i="1" r="AV58"/>
  <c r="AT58"/>
  <c i="5" r="F35"/>
  <c i="1" r="AZ59"/>
  <c i="5" r="J35"/>
  <c i="1" r="AV59"/>
  <c r="AT59"/>
  <c i="6" r="F35"/>
  <c i="1" r="AZ60"/>
  <c i="6" r="J35"/>
  <c i="1" r="AV60"/>
  <c r="AT60"/>
  <c i="7" r="F35"/>
  <c i="1" r="AZ61"/>
  <c i="7" r="J35"/>
  <c i="1" r="AV61"/>
  <c r="AT61"/>
  <c i="8" r="F35"/>
  <c i="1" r="AZ62"/>
  <c i="8" r="J35"/>
  <c i="1" r="AV62"/>
  <c r="AT62"/>
  <c r="BD55"/>
  <c r="BC55"/>
  <c r="AY55"/>
  <c r="BB55"/>
  <c r="AX55"/>
  <c r="BA55"/>
  <c r="AW55"/>
  <c i="9" r="F35"/>
  <c i="1" r="AZ64"/>
  <c i="9" r="J35"/>
  <c i="1" r="AV64"/>
  <c r="AT64"/>
  <c r="BD63"/>
  <c r="BC63"/>
  <c r="AY63"/>
  <c r="BB63"/>
  <c r="AX63"/>
  <c r="BA63"/>
  <c r="AW63"/>
  <c i="10" r="F35"/>
  <c i="1" r="AZ65"/>
  <c i="10" r="J35"/>
  <c i="1" r="AV65"/>
  <c r="AT65"/>
  <c i="11" r="F33"/>
  <c i="1" r="AZ67"/>
  <c i="11" r="J33"/>
  <c i="1" r="AV67"/>
  <c r="AT67"/>
  <c r="BD66"/>
  <c r="BC66"/>
  <c r="AY66"/>
  <c r="BB66"/>
  <c r="AX66"/>
  <c r="BA66"/>
  <c r="AW66"/>
  <c i="12" r="F35"/>
  <c i="1" r="AZ68"/>
  <c i="12" r="J35"/>
  <c i="1" r="AV68"/>
  <c r="AT68"/>
  <c i="2" l="1" r="BK100"/>
  <c r="J100"/>
  <c r="J63"/>
  <c i="3" r="BK92"/>
  <c r="J92"/>
  <c r="J63"/>
  <c i="4" r="BK93"/>
  <c r="J93"/>
  <c r="J63"/>
  <c i="5" r="BK92"/>
  <c r="J92"/>
  <c r="J63"/>
  <c i="6" r="BK93"/>
  <c r="J93"/>
  <c r="J63"/>
  <c i="7" r="BK97"/>
  <c r="J97"/>
  <c r="J63"/>
  <c i="8" r="BK95"/>
  <c r="J95"/>
  <c r="J63"/>
  <c i="9" r="BK97"/>
  <c r="J97"/>
  <c r="J63"/>
  <c i="10" r="BK92"/>
  <c r="J92"/>
  <c r="J63"/>
  <c i="11" r="BK85"/>
  <c r="J85"/>
  <c r="J59"/>
  <c i="12" r="BK89"/>
  <c r="J89"/>
  <c r="J64"/>
  <c i="1" r="AU63"/>
  <c r="AU55"/>
  <c r="AU54"/>
  <c r="AZ55"/>
  <c r="AV55"/>
  <c r="AT55"/>
  <c r="AZ63"/>
  <c r="AV63"/>
  <c r="AT63"/>
  <c r="AZ66"/>
  <c r="AV66"/>
  <c r="AT66"/>
  <c r="BD54"/>
  <c r="W33"/>
  <c r="BA54"/>
  <c r="W30"/>
  <c r="BB54"/>
  <c r="W31"/>
  <c r="BC54"/>
  <c r="W32"/>
  <c i="12" l="1" r="BK88"/>
  <c r="J88"/>
  <c r="J63"/>
  <c i="6" r="J32"/>
  <c i="1" r="AG60"/>
  <c i="7" r="J32"/>
  <c i="1" r="AG61"/>
  <c i="8" r="J32"/>
  <c i="1" r="AG62"/>
  <c i="9" r="J32"/>
  <c i="1" r="AG64"/>
  <c i="10" r="J32"/>
  <c i="1" r="AG65"/>
  <c i="11" r="J30"/>
  <c i="1" r="AG67"/>
  <c i="2" r="J32"/>
  <c i="1" r="AG56"/>
  <c i="3" r="J32"/>
  <c i="1" r="AG57"/>
  <c i="4" r="J32"/>
  <c i="1" r="AG58"/>
  <c i="5" r="J32"/>
  <c i="1" r="AG59"/>
  <c r="AY54"/>
  <c r="AW54"/>
  <c r="AK30"/>
  <c r="AZ54"/>
  <c r="W29"/>
  <c r="AX54"/>
  <c i="2" l="1" r="J41"/>
  <c i="3" r="J41"/>
  <c i="4" r="J41"/>
  <c i="5" r="J41"/>
  <c i="6" r="J41"/>
  <c i="7" r="J41"/>
  <c i="8" r="J41"/>
  <c i="9" r="J41"/>
  <c i="10" r="J41"/>
  <c i="11" r="J39"/>
  <c i="1" r="AN56"/>
  <c r="AN57"/>
  <c r="AN58"/>
  <c r="AN59"/>
  <c r="AN60"/>
  <c r="AN61"/>
  <c r="AN62"/>
  <c r="AN64"/>
  <c r="AN65"/>
  <c r="AN67"/>
  <c r="AG63"/>
  <c r="AG55"/>
  <c i="12" r="J32"/>
  <c i="1" r="AG68"/>
  <c r="AG66"/>
  <c r="AV54"/>
  <c r="AK29"/>
  <c i="12" l="1" r="J41"/>
  <c i="1" r="AN68"/>
  <c r="AN55"/>
  <c r="AN63"/>
  <c r="AN6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<sst xmlns="http://schemas.openxmlformats.org/spreadsheetml/2006/main">
  <si>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</si>
  <si>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</si>
  <si>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</si>
  <si>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</si>
  <si>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</si>
  <si>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{445dfc61-7298-4848-94e0-1de24a726bde}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</si>
  <si>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</si>
  <si>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</si>
  <si>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</si>
  <si>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</si>
  <si>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</si>
  <si>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</si>
  <si>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</si>
  <si>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</si>
  <si>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1118/23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</si>
  <si>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</si>
  <si>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</si>
  <si>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Hala Rondo - Rekonstrukce ledové plochy</t>
  </si>
  <si>
    <t>0,1</t>
  </si>
  <si>
    <t>KSO:</t>
  </si>
  <si>
    <t/>
  </si>
  <si>
    <t>CC-CZ:</t>
  </si>
  <si>
    <t>1</t>
  </si>
  <si>
    <t>Místo:</t>
  </si>
  <si>
    <t>Brno, Hala Rondo</t>
  </si>
  <si>
    <t>Datum:</t>
  </si>
  <si>
    <t>1. 9. 2023</t>
  </si>
  <si>
    <t>10</t>
  </si>
  <si>
    <t>100</t>
  </si>
  <si>
    <t>Zadavatel:</t>
  </si>
  <si>
    <t>IČ:</t>
  </si>
  <si>
    <t>26932211</t>
  </si>
  <si>
    <t>STAREZ - SPORT, a.s.</t>
  </si>
  <si>
    <t>DIČ:</t>
  </si>
  <si>
    <t>CZ26932211</t>
  </si>
  <si>
    <t>Uchazeč:</t>
  </si>
  <si>
    <t>Vyplň údaj</t>
  </si>
  <si>
    <t>Projektant:</t>
  </si>
  <si>
    <t>26095254</t>
  </si>
  <si>
    <t>AS PROJECT CZ s.r.o.</t>
  </si>
  <si>
    <t>CZ26095254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</si>
  <si>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</si>
  <si>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</si>
  <si>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</si>
  <si>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</si>
  <si>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</si>
  <si>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</si>
  <si>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</si>
  <si>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</si>
  <si>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</si>
  <si>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</si>
  <si>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</si>
  <si>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</si>
  <si>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</si>
  <si>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</si>
  <si>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</si>
  <si>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</si>
  <si>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</si>
  <si>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</si>
  <si>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</si>
  <si>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</si>
  <si>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</si>
  <si>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</si>
  <si>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</si>
  <si>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</si>
  <si>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</si>
  <si>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</si>
  <si>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</si>
  <si>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</si>
  <si>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</si>
  <si>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</si>
  <si>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</si>
  <si>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</si>
  <si>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</si>
  <si>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</si>
  <si>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</si>
  <si>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</si>
  <si>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</si>
  <si>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</si>
  <si>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</si>
  <si>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</si>
  <si>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</si>
  <si>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</si>
  <si>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</si>
  <si>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Ledová plocha</t>
  </si>
  <si>
    <t>STA</t>
  </si>
  <si>
    <t>{ef8ba871-88d4-4115-949c-bee6b76e2c9e}</t>
  </si>
  <si>
    <t>2</t>
  </si>
  <si>
    <t>/</t>
  </si>
  <si>
    <t>D.1.1</t>
  </si>
  <si>
    <t>Architektonicko stavební řešení</t>
  </si>
  <si>
    <t>Soupis</t>
  </si>
  <si>
    <t>{e2869a8c-4f67-4f8e-81bc-ea124a060c2f}</t>
  </si>
  <si>
    <t>D.1.2</t>
  </si>
  <si>
    <t>Stavebně konstrukční řešení</t>
  </si>
  <si>
    <t>{86a048ea-583a-4b5f-8523-b47bcecf5625}</t>
  </si>
  <si>
    <t>D.1.4.1</t>
  </si>
  <si>
    <t>Zdravotechnické instalace</t>
  </si>
  <si>
    <t>{be31e20d-a500-44c5-b536-c5f4e697c399}</t>
  </si>
  <si>
    <t>D.1.4.2</t>
  </si>
  <si>
    <t>Silnoproudé elektroinstalace</t>
  </si>
  <si>
    <t>{aee93c99-d490-4744-937d-b20f2d04cb23}</t>
  </si>
  <si>
    <t>D.1.4.3</t>
  </si>
  <si>
    <t>Technologie chlazení</t>
  </si>
  <si>
    <t>{ffe4b525-0608-47da-9820-c50b34779577}</t>
  </si>
  <si>
    <t>D.1.4.4</t>
  </si>
  <si>
    <t>{0b40fb79-9c65-4aee-8335-c7bfc823ad58}</t>
  </si>
  <si>
    <t>D.1.9</t>
  </si>
  <si>
    <t>Demolice</t>
  </si>
  <si>
    <t>{2f8d163c-4ad9-45cb-b078-1c755545ca8b}</t>
  </si>
  <si>
    <t>SO02</t>
  </si>
  <si>
    <t>Technologický kanál</t>
  </si>
  <si>
    <t>{e513dde5-4346-4788-8284-d00bceadc356}</t>
  </si>
  <si>
    <t>D.2.1</t>
  </si>
  <si>
    <t>Architektonicko stavebni řešení</t>
  </si>
  <si>
    <t>{de550143-e470-4741-b149-db2fb29a00bb}</t>
  </si>
  <si>
    <t>D.2.9</t>
  </si>
  <si>
    <t>{bde69567-5fce-4c68-8f27-e510962017d8}</t>
  </si>
  <si>
    <t>VON</t>
  </si>
  <si>
    <t>Vedlejší a ostatní náklady</t>
  </si>
  <si>
    <t>{c8eb26a0-2c7e-4534-80f2-e7671f1cc30e}</t>
  </si>
  <si>
    <t>###NOINSERT###</t>
  </si>
  <si>
    <t>VON94</t>
  </si>
  <si>
    <t>Ochranné konstrukce</t>
  </si>
  <si>
    <t>{a6e2c4c5-97be-428b-9361-16bd1e77901d}</t>
  </si>
  <si>
    <t>OCHOZ</t>
  </si>
  <si>
    <t>ochoz okolo ledové plochy</t>
  </si>
  <si>
    <t>m2</t>
  </si>
  <si>
    <t>620,64</t>
  </si>
  <si>
    <t>3</t>
  </si>
  <si>
    <t>KRYCÍ LIST SOUPISU PRACÍ</t>
  </si>
  <si>
    <t>Objekt:</t>
  </si>
  <si>
    <t>SO01 - Ledová plocha</t>
  </si>
  <si>
    <t>Soupis: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</si>
  <si>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</si>
  <si>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</si>
  <si>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</si>
  <si>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</si>
  <si>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</si>
  <si>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</si>
  <si>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</si>
  <si>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</si>
  <si>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</si>
  <si>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</si>
  <si>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</si>
  <si>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</si>
  <si>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</si>
  <si>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</si>
  <si>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</si>
  <si>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</si>
  <si>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</si>
  <si>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</si>
  <si>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</si>
  <si>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</si>
  <si>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</si>
  <si>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</si>
  <si>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</si>
  <si>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</si>
  <si>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</si>
  <si>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</si>
  <si>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</si>
  <si>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</si>
  <si>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</si>
  <si>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</si>
  <si>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</si>
  <si>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</si>
  <si>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</si>
  <si>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</si>
  <si>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</si>
  <si>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</si>
  <si>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</si>
  <si>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</si>
  <si>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274313811</t>
  </si>
  <si>
    <t>Základy z betonu prostého pasy betonu kamenem neprokládaného tř. C 25/30</t>
  </si>
  <si>
    <t>m3</t>
  </si>
  <si>
    <t>CS ÚRS 2023 02</t>
  </si>
  <si>
    <t>4</t>
  </si>
  <si>
    <t>62509782</t>
  </si>
  <si>
    <t>Online PSC</t>
  </si>
  <si>
    <t>https://podminky.urs.cz/item/CS_URS_2023_02/274313811</t>
  </si>
  <si>
    <t>VV</t>
  </si>
  <si>
    <t>dobetonování podlah po ubourání původní obruby ledové plochy (viz řez D.1.1.23)</t>
  </si>
  <si>
    <t>True</t>
  </si>
  <si>
    <t>(61,32-9,16*2+pi*9,16)*0,7*0,483*2</t>
  </si>
  <si>
    <t>Součet</t>
  </si>
  <si>
    <t>5</t>
  </si>
  <si>
    <t>Komunikace pozemní</t>
  </si>
  <si>
    <t>573231109</t>
  </si>
  <si>
    <t>Postřik spojovací PS bez posypu kamenivem ze silniční emulze, v množství 0,60 kg/m2</t>
  </si>
  <si>
    <t>1474621660</t>
  </si>
  <si>
    <t>https://podminky.urs.cz/item/CS_URS_2023_02/573231109</t>
  </si>
  <si>
    <t>577154131</t>
  </si>
  <si>
    <t>Asfaltový beton vrstva obrusná ACO 11 (ABS) s rozprostřením a se zhutněním z modifikovaného asfaltu v pruhu šířky přes do 1,5 do 3 m, po zhutnění tl. 60 mm</t>
  </si>
  <si>
    <t>-693188384</t>
  </si>
  <si>
    <t>https://podminky.urs.cz/item/CS_URS_2023_02/577154131</t>
  </si>
  <si>
    <t>asfaltobetonová plocha</t>
  </si>
  <si>
    <t>"skladba P2" 180,52</t>
  </si>
  <si>
    <t>"opravovaná asfaltová plocha" 251,0</t>
  </si>
  <si>
    <t>6</t>
  </si>
  <si>
    <t>Úpravy povrchů, podlahy a osazování výplní</t>
  </si>
  <si>
    <t>631311115</t>
  </si>
  <si>
    <t>Mazanina z betonu prostého bez zvýšených nároků na prostředí tl. přes 50 do 80 mm tř. C 20/25</t>
  </si>
  <si>
    <t>55817856</t>
  </si>
  <si>
    <t>https://podminky.urs.cz/item/CS_URS_2023_02/631311115</t>
  </si>
  <si>
    <t>"skladba P2" 180,52*0,075</t>
  </si>
  <si>
    <t>631311135</t>
  </si>
  <si>
    <t>Mazanina z betonu prostého bez zvýšených nároků na prostředí tl. přes 120 do 240 mm tř. C 20/25</t>
  </si>
  <si>
    <t>339486934</t>
  </si>
  <si>
    <t>https://podminky.urs.cz/item/CS_URS_2023_02/631311135</t>
  </si>
  <si>
    <t>"skladba P2" 180,52*0,28</t>
  </si>
  <si>
    <t>631319211</t>
  </si>
  <si>
    <t>Příplatek k cenám betonových mazanin za vyztužení polypropylenovými mikrovlákny objemové vyztužení 0,9 kg/m3</t>
  </si>
  <si>
    <t>1312007211</t>
  </si>
  <si>
    <t>https://podminky.urs.cz/item/CS_URS_2023_02/631319211</t>
  </si>
  <si>
    <t>podlahová skladba - samonivelační cementový potěr s obsahem polypropylénových vláken</t>
  </si>
  <si>
    <t>"ochoz okolo ledové plochy - celkem 128 mm" (ochoz-47,18)*0,128</t>
  </si>
  <si>
    <t>"rolbárba - celkem 58 mm" 37,3*0,058</t>
  </si>
  <si>
    <t>"zrušený energokanál - celkem 58 mm" 47,18*0,058</t>
  </si>
  <si>
    <t>7</t>
  </si>
  <si>
    <t>632451031</t>
  </si>
  <si>
    <t>Potěr cementový vyrovnávací z malty (MC-15) v ploše o průměrné (střední) tl. od 10 do 20 mm</t>
  </si>
  <si>
    <t>-1221733166</t>
  </si>
  <si>
    <t>https://podminky.urs.cz/item/CS_URS_2023_02/632451031</t>
  </si>
  <si>
    <t>8</t>
  </si>
  <si>
    <t>632451254</t>
  </si>
  <si>
    <t>Potěr cementový samonivelační litý tř. C 30, tl. přes 45 do 50 mm</t>
  </si>
  <si>
    <t>2015077661</t>
  </si>
  <si>
    <t>https://podminky.urs.cz/item/CS_URS_2023_02/632451254</t>
  </si>
  <si>
    <t>"ochoz okolo ledové plochy" ochoz</t>
  </si>
  <si>
    <t>"rolbárna" 37,3</t>
  </si>
  <si>
    <t>9</t>
  </si>
  <si>
    <t>632451293</t>
  </si>
  <si>
    <t>Potěr cementový samonivelační litý Příplatek k cenám za každých dalších i započatých 5 mm tloušťky přes 50 mm tř. C 30</t>
  </si>
  <si>
    <t>-742618022</t>
  </si>
  <si>
    <t>https://podminky.urs.cz/item/CS_URS_2023_02/632451293</t>
  </si>
  <si>
    <t>"ochoz okolo ledové plochy - celkem 128 mm" (ochoz-47,18)*16</t>
  </si>
  <si>
    <t>"rolbárna - celkem 58 mm" 37,3*2</t>
  </si>
  <si>
    <t>"zrušený energokanál - celkem 58 mm" 47,18*2</t>
  </si>
  <si>
    <t>632481213</t>
  </si>
  <si>
    <t>Separační vrstva k oddělení podlahových vrstev z polyetylénové fólie</t>
  </si>
  <si>
    <t>2031194704</t>
  </si>
  <si>
    <t>https://podminky.urs.cz/item/CS_URS_2023_02/632481213</t>
  </si>
  <si>
    <t>podlahová skladba - separační PE fólie</t>
  </si>
  <si>
    <t>"ochoz okolo ledové plochy" OCHOZ</t>
  </si>
  <si>
    <t>11</t>
  </si>
  <si>
    <t>633811111</t>
  </si>
  <si>
    <t>Povrchová úprava betonových podlah broušení nerovností do 2 mm (stržení šlemu)</t>
  </si>
  <si>
    <t>2107491143</t>
  </si>
  <si>
    <t>https://podminky.urs.cz/item/CS_URS_2023_02/633811111</t>
  </si>
  <si>
    <t>634111116</t>
  </si>
  <si>
    <t>Obvodová dilatace mezi stěnou a mazaninou nebo potěrem pružnou těsnicí páskou na bázi syntetického kaučuku výšky 150 mm</t>
  </si>
  <si>
    <t>m</t>
  </si>
  <si>
    <t>-1773313806</t>
  </si>
  <si>
    <t>https://podminky.urs.cz/item/CS_URS_2023_02/634111116</t>
  </si>
  <si>
    <t>obvodová dilatace nových podlah</t>
  </si>
  <si>
    <t>213,1+163,3+27,0+26,9</t>
  </si>
  <si>
    <t>13</t>
  </si>
  <si>
    <t>634911124</t>
  </si>
  <si>
    <t>Řezání dilatačních nebo smršťovacích spár v čerstvé betonové mazanině nebo potěru šířky přes 5 do 10 mm, hloubky přes 50 do 80 mm</t>
  </si>
  <si>
    <t>-175923677</t>
  </si>
  <si>
    <t>https://podminky.urs.cz/item/CS_URS_2023_02/634911124</t>
  </si>
  <si>
    <t>P</t>
  </si>
  <si>
    <t>Poznámka k položce:_x000d_
MNOŽSTVÍ BUDE UPRAVENO PODLE TECHNOLOGICKÉ PŘEDPISU REALIZAČNÍ FIRMY</t>
  </si>
  <si>
    <t>dilatace nových mazanin a potěrů</t>
  </si>
  <si>
    <t>310</t>
  </si>
  <si>
    <t>Ostatní konstrukce a práce, bourání</t>
  </si>
  <si>
    <t>14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</si>
  <si>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</si>
  <si>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</si>
  <si>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837433264</t>
  </si>
  <si>
    <t>https://podminky.urs.cz/item/CS_URS_2023_02/916132113</t>
  </si>
  <si>
    <t>přídlažba podél stěn u asfaltové plochy</t>
  </si>
  <si>
    <t>15,45+4,9+3,0+1,0+6,3+1,2+12,2</t>
  </si>
  <si>
    <t>15</t>
  </si>
  <si>
    <t>M</t>
  </si>
  <si>
    <t>59245030</t>
  </si>
  <si>
    <t>dlažba tvar čtverec betonová 200x200x80mm přírodní</t>
  </si>
  <si>
    <t>1789926201</t>
  </si>
  <si>
    <t>44,05*0,22 'Přepočtené koeficientem množství</t>
  </si>
  <si>
    <t>16</t>
  </si>
  <si>
    <t>919735126</t>
  </si>
  <si>
    <t>Řezání stávajícího betonového krytu nebo podkladu hloubky přes 250 do 300 mm</t>
  </si>
  <si>
    <t>350947402</t>
  </si>
  <si>
    <t>https://podminky.urs.cz/item/CS_URS_2023_02/919735126</t>
  </si>
  <si>
    <t>vyřezání stávající plochy pro přídlažbu a žlab</t>
  </si>
  <si>
    <t>6,45+11,3+11*2+0,5*2</t>
  </si>
  <si>
    <t>17</t>
  </si>
  <si>
    <t>949101111</t>
  </si>
  <si>
    <t>Lešení pomocné pracovní pro objekty pozemních staveb pro zatížení do 150 kg/m2, o výšce lešeňové podlahy do 1,9 m</t>
  </si>
  <si>
    <t>-833624969</t>
  </si>
  <si>
    <t>https://podminky.urs.cz/item/CS_URS_2023_02/949101111</t>
  </si>
  <si>
    <t>"rolbárna" 9,2*3,7</t>
  </si>
  <si>
    <t>18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</si>
  <si>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</si>
  <si>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</si>
  <si>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-187133108</t>
  </si>
  <si>
    <t>https://podminky.urs.cz/item/CS_URS_2023_02/952901221</t>
  </si>
  <si>
    <t>"ochoz a prostor ledové plochy" 2261,85</t>
  </si>
  <si>
    <t>"rolbárba - celkem 58 mm" 37,3</t>
  </si>
  <si>
    <t>"prostor před rolbárnou" 431,52</t>
  </si>
  <si>
    <t>19</t>
  </si>
  <si>
    <t>953312123</t>
  </si>
  <si>
    <t>Vložky svislé do dilatačních spár z polystyrenových desek extrudovaných včetně dodání a osazení, v jakémkoliv zdivu přes 20 do 30 mm</t>
  </si>
  <si>
    <t>1913582204</t>
  </si>
  <si>
    <t>https://podminky.urs.cz/item/CS_URS_2023_02/953312123</t>
  </si>
  <si>
    <t>obvodová dilatace mezi novou obrubou a dobetonováním původní ovruby obruby</t>
  </si>
  <si>
    <t>(61,32-9,16*2+pi*9,16)*0,483*2</t>
  </si>
  <si>
    <t>20</t>
  </si>
  <si>
    <t>965042221</t>
  </si>
  <si>
    <t>Bourání mazanin betonových nebo z litého asfaltu tl. přes 100 mm, plochy do 1 m2</t>
  </si>
  <si>
    <t>1398734669</t>
  </si>
  <si>
    <t>https://podminky.urs.cz/item/CS_URS_2023_02/965042221</t>
  </si>
  <si>
    <t>vybourání asfaltové plochy pro přídlažbu a žlab</t>
  </si>
  <si>
    <t>((6,45+11,3)*0,2+11*0,5)*0,3</t>
  </si>
  <si>
    <t>978059541</t>
  </si>
  <si>
    <t>Odsekání obkladů stěn včetně otlučení podkladní omítky až na zdivo z obkládaček vnitřních, z jakýchkoliv materiálů, plochy přes 1 m2</t>
  </si>
  <si>
    <t>-1701764652</t>
  </si>
  <si>
    <t>https://podminky.urs.cz/item/CS_URS_2023_02/978059541</t>
  </si>
  <si>
    <t>"rolbárna - odsekání stávajícího soklu" 11,1*2*1,0</t>
  </si>
  <si>
    <t>997</t>
  </si>
  <si>
    <t>Přesun sutě</t>
  </si>
  <si>
    <t>22</t>
  </si>
  <si>
    <t>997013151</t>
  </si>
  <si>
    <t>Vnitrostaveništní doprava suti a vybouraných hmot vodorovně do 50 m svisle s omezením mechanizace pro budovy a haly výšky do 6 m</t>
  </si>
  <si>
    <t>t</t>
  </si>
  <si>
    <t>-1356060655</t>
  </si>
  <si>
    <t>https://podminky.urs.cz/item/CS_URS_2023_02/997013151</t>
  </si>
  <si>
    <t>23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</si>
  <si>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</si>
  <si>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</si>
  <si>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-961471488</t>
  </si>
  <si>
    <t>https://podminky.urs.cz/item/CS_URS_2023_02/997013219</t>
  </si>
  <si>
    <t>7,521*5 'Přepočtené koeficientem množství</t>
  </si>
  <si>
    <t>24</t>
  </si>
  <si>
    <t>997013501</t>
  </si>
  <si>
    <t>Odvoz suti a vybouraných hmot na skládku nebo meziskládku se složením, na vzdálenost do 1 km</t>
  </si>
  <si>
    <t>1379776731</t>
  </si>
  <si>
    <t>https://podminky.urs.cz/item/CS_URS_2023_02/997013501</t>
  </si>
  <si>
    <t>25</t>
  </si>
  <si>
    <t>997013509</t>
  </si>
  <si>
    <t>Odvoz suti a vybouraných hmot na skládku nebo meziskládku se složením, na vzdálenost Příplatek k ceně za každý další i započatý 1 km přes 1 km</t>
  </si>
  <si>
    <t>-380133822</t>
  </si>
  <si>
    <t>https://podminky.urs.cz/item/CS_URS_2023_02/997013509</t>
  </si>
  <si>
    <t>7,521*9 'Přepočtené koeficientem množství</t>
  </si>
  <si>
    <t>26</t>
  </si>
  <si>
    <t>997013875</t>
  </si>
  <si>
    <t>Poplatek za uložení stavebního odpadu na recyklační skládce (skládkovné) asfaltového bez obsahu dehtu zatříděného do Katalogu odpadů pod kódem 17 03 02</t>
  </si>
  <si>
    <t>1550252672</t>
  </si>
  <si>
    <t>https://podminky.urs.cz/item/CS_URS_2023_02/997013875</t>
  </si>
  <si>
    <t>998</t>
  </si>
  <si>
    <t>Přesun hmot</t>
  </si>
  <si>
    <t>27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</si>
  <si>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</si>
  <si>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</si>
  <si>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770916572</t>
  </si>
  <si>
    <t>https://podminky.urs.cz/item/CS_URS_2023_02/998021021</t>
  </si>
  <si>
    <t>28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</si>
  <si>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</si>
  <si>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</si>
  <si>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-362018237</t>
  </si>
  <si>
    <t>https://podminky.urs.cz/item/CS_URS_2023_02/998021024</t>
  </si>
  <si>
    <t>PSV</t>
  </si>
  <si>
    <t>Práce a dodávky PSV</t>
  </si>
  <si>
    <t>711</t>
  </si>
  <si>
    <t>Izolace proti vodě, vlhkosti a plynům</t>
  </si>
  <si>
    <t>29</t>
  </si>
  <si>
    <t>711111001</t>
  </si>
  <si>
    <t>Provedení izolace proti zemní vlhkosti natěradly a tmely za studena na ploše vodorovné V nátěrem penetračním</t>
  </si>
  <si>
    <t>834347985</t>
  </si>
  <si>
    <t>https://podminky.urs.cz/item/CS_URS_2023_02/711111001</t>
  </si>
  <si>
    <t>podlahová skladba - penetrační vrstva</t>
  </si>
  <si>
    <t>30</t>
  </si>
  <si>
    <t>11163153</t>
  </si>
  <si>
    <t>emulze asfaltová penetrační</t>
  </si>
  <si>
    <t>litr</t>
  </si>
  <si>
    <t>32</t>
  </si>
  <si>
    <t>1238965877</t>
  </si>
  <si>
    <t>657,94*0,3 'Přepočtené koeficientem množství</t>
  </si>
  <si>
    <t>31</t>
  </si>
  <si>
    <t>711141559</t>
  </si>
  <si>
    <t>Provedení izolace proti zemní vlhkosti pásy přitavením NAIP na ploše vodorovné V</t>
  </si>
  <si>
    <t>1174613128</t>
  </si>
  <si>
    <t>https://podminky.urs.cz/item/CS_URS_2023_02/711141559</t>
  </si>
  <si>
    <t>podlahová skladba - hydroizolace</t>
  </si>
  <si>
    <t>62853003</t>
  </si>
  <si>
    <t>pás asfaltový natavitelný modifikovaný SBS s vložkou ze skleněné tkaniny a spalitelnou PE fólií nebo jemnozrnným minerálním posypem na horním povrchu tl 3,5mm</t>
  </si>
  <si>
    <t>1654018361</t>
  </si>
  <si>
    <t>657,94*1,1655 'Přepočtené koeficientem množství</t>
  </si>
  <si>
    <t>33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</si>
  <si>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</si>
  <si>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</si>
  <si>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</si>
  <si>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1356353841</t>
  </si>
  <si>
    <t>https://podminky.urs.cz/item/CS_URS_2023_02/998711201</t>
  </si>
  <si>
    <t>34</t>
  </si>
  <si>
    <t>998711292</t>
  </si>
  <si>
    <t>Přesun hmot pro izolace proti vodě, vlhkosti a plynům stanovený procentní sazbou (%) z ceny Příplatek k cenám za zvětšený přesun přes vymezenou největší dopravní vzdálenost do 100 m</t>
  </si>
  <si>
    <t>931479000</t>
  </si>
  <si>
    <t>https://podminky.urs.cz/item/CS_URS_2023_02/998711292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</si>
  <si>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</si>
  <si>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</si>
  <si>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</si>
  <si>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</si>
  <si>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</si>
  <si>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-293384878</t>
  </si>
  <si>
    <t>https://podminky.urs.cz/item/CS_URS_2023_02/713121111</t>
  </si>
  <si>
    <t>podlahová skladba - tepelně izolační vrstva</t>
  </si>
  <si>
    <t>"ochoz okolo ledové plochy - celkem 128 mm" (ochoz-47,18)</t>
  </si>
  <si>
    <t>"rolbárna - celkem 58 mm" 37,3</t>
  </si>
  <si>
    <t>"zrušený energokanál - celkem 58 mm" 47,18</t>
  </si>
  <si>
    <t>36</t>
  </si>
  <si>
    <t>28372306</t>
  </si>
  <si>
    <t>deska EPS 100 pro konstrukce s běžným zatížením λ=0,037 tl 60mm</t>
  </si>
  <si>
    <t>90447440</t>
  </si>
  <si>
    <t>573,46*1,05 'Přepočtené koeficientem množství</t>
  </si>
  <si>
    <t>37</t>
  </si>
  <si>
    <t>28372312</t>
  </si>
  <si>
    <t>deska EPS 100 pro konstrukce s běžným zatížením λ=0,037 tl 120mm</t>
  </si>
  <si>
    <t>-425209827</t>
  </si>
  <si>
    <t>37,3*1,05 'Přepočtené koeficientem množství</t>
  </si>
  <si>
    <t>38</t>
  </si>
  <si>
    <t>28372317</t>
  </si>
  <si>
    <t>deska EPS 100 pro konstrukce s běžným zatížením λ=0,037 tl 150mm</t>
  </si>
  <si>
    <t>513454001</t>
  </si>
  <si>
    <t>47,18*1,05 'Přepočtené koeficientem množství</t>
  </si>
  <si>
    <t>39</t>
  </si>
  <si>
    <t>998713201</t>
  </si>
  <si>
    <t>Přesun hmot pro izolace tepelné stanovený procentní sazbou (%) z ceny vodorovná dopravní vzdálenost do 50 m v objektech výšky do 6 m</t>
  </si>
  <si>
    <t>-805931643</t>
  </si>
  <si>
    <t>https://podminky.urs.cz/item/CS_URS_2023_02/998713201</t>
  </si>
  <si>
    <t>40</t>
  </si>
  <si>
    <t>998713292</t>
  </si>
  <si>
    <t>Přesun hmot pro izolace tepelné stanovený procentní sazbou (%) z ceny Příplatek k cenám za zvětšený přesun přes vymezenou největší dopravní vzdálenost do 100 m</t>
  </si>
  <si>
    <t>1300936627</t>
  </si>
  <si>
    <t>https://podminky.urs.cz/item/CS_URS_2023_02/998713292</t>
  </si>
  <si>
    <t>767</t>
  </si>
  <si>
    <t>Konstrukce zámečnické</t>
  </si>
  <si>
    <t>41</t>
  </si>
  <si>
    <t>767651112</t>
  </si>
  <si>
    <t>Montáž vrat garážových nebo průmyslových sekčních zajížděcích pod strop, plochy přes 6 do 9 m2</t>
  </si>
  <si>
    <t>kus</t>
  </si>
  <si>
    <t>296496026</t>
  </si>
  <si>
    <t>https://podminky.urs.cz/item/CS_URS_2023_02/767651112</t>
  </si>
  <si>
    <t>"vrata D02" 1</t>
  </si>
  <si>
    <t>42</t>
  </si>
  <si>
    <t>55345869W</t>
  </si>
  <si>
    <t>vrata garážová sekční zateplená lamela typ M 2,93x2,75m</t>
  </si>
  <si>
    <t>-354865977</t>
  </si>
  <si>
    <t>43</t>
  </si>
  <si>
    <t>767651121</t>
  </si>
  <si>
    <t>Montáž vrat garážových nebo průmyslových příslušenství sekčních vrat kliky se zámkem pro ruční otevírání</t>
  </si>
  <si>
    <t>2018510910</t>
  </si>
  <si>
    <t>https://podminky.urs.cz/item/CS_URS_2023_02/767651121</t>
  </si>
  <si>
    <t>44</t>
  </si>
  <si>
    <t>55345889</t>
  </si>
  <si>
    <t>pohon garážových vrat ruční klika se zámkem chrom sada</t>
  </si>
  <si>
    <t>-345778066</t>
  </si>
  <si>
    <t>45</t>
  </si>
  <si>
    <t>767651126</t>
  </si>
  <si>
    <t>Montáž vrat garážových nebo průmyslových příslušenství sekčních vrat elektrického pohonu</t>
  </si>
  <si>
    <t>51853265</t>
  </si>
  <si>
    <t>https://podminky.urs.cz/item/CS_URS_2023_02/767651126</t>
  </si>
  <si>
    <t>46</t>
  </si>
  <si>
    <t>55345878</t>
  </si>
  <si>
    <t>pohon garážových sekčních a výklopných vrat o síle 1000N max. 50 cyklů denně</t>
  </si>
  <si>
    <t>-908581737</t>
  </si>
  <si>
    <t>47</t>
  </si>
  <si>
    <t>767651131</t>
  </si>
  <si>
    <t>Montáž vrat garážových nebo průmyslových příslušenství sekčních vrat fotobuněk pro bezpečný chod</t>
  </si>
  <si>
    <t>pár</t>
  </si>
  <si>
    <t>356888717</t>
  </si>
  <si>
    <t>https://podminky.urs.cz/item/CS_URS_2023_02/767651131</t>
  </si>
  <si>
    <t>48</t>
  </si>
  <si>
    <t>40461020</t>
  </si>
  <si>
    <t>fotobuňka bezpečnostní infrazávora dosah do 30m</t>
  </si>
  <si>
    <t>sada</t>
  </si>
  <si>
    <t>-1821113163</t>
  </si>
  <si>
    <t>49</t>
  </si>
  <si>
    <t>767S01091</t>
  </si>
  <si>
    <t>Demontáž a zpětná montáž schodů</t>
  </si>
  <si>
    <t>ks</t>
  </si>
  <si>
    <t>485981172</t>
  </si>
  <si>
    <t>50</t>
  </si>
  <si>
    <t>767S01D01</t>
  </si>
  <si>
    <t>Dodávka a montáž dvoukřídlých ocelových dveří rozměru 2700x3000 mm vč. zárubně, kování a lamelové clony</t>
  </si>
  <si>
    <t>-1003880589</t>
  </si>
  <si>
    <t>Poznámka k položce:_x000d_
VNĚJŠÍ OCELOVÉ PLNÉ HLADKÉ DVOUKŘÍDLOVÉ DVEŘE_x000d_
-ROZMĚRU: 2700×3000mm_x000d_
-DO OCELOVÝCH HRANATÝCH ZÁRUBNÍ BEZ PRAHU_x000d_
-CYLINDRICKÝ ZÁMEK S VLOŽKOU FAB, GENERÁLNÍ KLÍČ, BEZPEČNOSTNÍ TŘÍDA 3_x000d_-AKTIVNÍ KŘÍDLO OPATŘENO SAMOZAVÍRAČEM V LIŠTĚ S ARETACÍ, PASIVNÍ KŘÍDLO_x000d_ARETACÍ_x000d_
-DVEŘNÍ KŘÍDLA OPATŘENY PANIKOVÝMI HRAZDAMI DLE PŮVODNÍ PBŘ_x000d_
-KOVÁNÍ: ROZETOVÉ, KLIKA - KLIKA,_x000d_
-min. 6ks ZÁVĚSŮ_x000d_
-POVRCH. ÚPRAVA: NÁTĚR ODSTÍNU DLE UŽIVATELE_x000d_
- VE VRATECH BUDE OSAZENA LAMELOVÁ CLONA</t>
  </si>
  <si>
    <t>"ozn. D01" 1</t>
  </si>
  <si>
    <t>51</t>
  </si>
  <si>
    <t>767S01D06</t>
  </si>
  <si>
    <t>Dodávka a montáž demontovatelného zábradlí sněžné jámy</t>
  </si>
  <si>
    <t>kpl</t>
  </si>
  <si>
    <t>-678033454</t>
  </si>
  <si>
    <t>Poznámka k položce:_x000d_
DEMONTOVATELNÉ OCELOVÉ ZÁBRADLÍ U SNĚŽNÉ JÁMY_x000d_
-ROZMĚRY 3,9+5,3+3,9 = 13,1 m_x000d_-ZÁBRADLÍ VÝŠKY 1000 mm,_x000d_- MADLO 60/30/3 mm_x000d_-VÝPLŇ - 35×80 mm_x000d_
-SLOUPEK - 60/40/5mm - ROHOVÝ SLOUPEK 60/60/5 mm_x000d_
-POVRCHOVÁ ÚPRAVA ŽÁROVÉ ZINKOVÁNÍ V SÍLE PODLE_x000d_TL. MATERIÁLU_x000d_
-ZÁBRADLÍ BUDE KOTVENÉ Z VRCHU - SNADNO_x000d_DEMONTOVATELNÉ_x000d_
-NA TENTO VÝROBEK JE NUTNÉ ZPRACOVAT DÍLENSKOU PD</t>
  </si>
  <si>
    <t>"ozn. Z06" 1</t>
  </si>
  <si>
    <t>52</t>
  </si>
  <si>
    <t>767S01KOTV01</t>
  </si>
  <si>
    <t>Montáž, zabudování kotev - součást mantinelového systému (dodávka kotev je na straně objednatele)</t>
  </si>
  <si>
    <t>-1113998083</t>
  </si>
  <si>
    <t xml:space="preserve">Poznámka k položce:_x000d_
_x000d_POZICE KOTEV MANTINELŮ prO oBa roZMĚrY hřiŠtě i doPLŇKOVÝcH kOTEV JE NUTNÉ ZKONZULTOVAT S DODAVATELEM MANTINELŮ RAITA_x000d_ A PŘED ZAPOČETÍM BETONÁŽE PODLAH JE NUTNÉ TYTO POZICE ODSOUHLASIT !_x000d_
</t>
  </si>
  <si>
    <t>"hlavní kotvy hřiště 28x60 m K1-K64" 64</t>
  </si>
  <si>
    <t>"doplňkové kotvy P1-P51" 51</t>
  </si>
  <si>
    <t xml:space="preserve">"kotvy pro hřiště 26x60 m M1-M54"  54</t>
  </si>
  <si>
    <t>53</t>
  </si>
  <si>
    <t>767S01KOTV02</t>
  </si>
  <si>
    <t>Dodávka a montáž pouzder pro kotvy prvků vybavení hřiště</t>
  </si>
  <si>
    <t>1795613900</t>
  </si>
  <si>
    <t>Poznámka k položce:_x000d_
POUZDRA PRO ZÁVITOVÉ TYČE M 20</t>
  </si>
  <si>
    <t>"kotvy pro tenis T1-T8" 8</t>
  </si>
  <si>
    <t>"kotvy pro tenis V1-V8" 8</t>
  </si>
  <si>
    <t>"kotvy pro brány B1-B4" 4</t>
  </si>
  <si>
    <t>54</t>
  </si>
  <si>
    <t>767S01Z01</t>
  </si>
  <si>
    <t>Dodávka a montáž zakrytí šachty s uzavíracími ventily</t>
  </si>
  <si>
    <t>1219595716</t>
  </si>
  <si>
    <t>Poznámka k položce:_x000d_
ZAKRYTÍ ŠACHTY S UZAVÍRACÍMI VENTILY BETONOVÝM POKLOPEM_x000d_
-BETONOVÝ POKLOP ROZMĚRU: 2200 x 1350mm_x000d_
-RÁM Z ÚHELNÍKŮ 70/50/5 mm KOTVEN DO BETONOVÉ OBRUBY A STĚNY_x000d_
POMOCÍ CHEMICKÝCH KOTEV M10 a´=300mm_x000d_
-RÁM POKLOPU Z ÚHELNÍKŮ 70/50/5mm S VÝPLNÍ BETONEM A_x000d_OCELOVOU SVAŘOVANOU SÍTÍ 6/100 x 6/100 S POVRCHOVOU DLE_x000d_OKOLNÍ PODLAHY_x000d_
-DO VÝPLNĚ POKLOPU ZABETONOVAT SKLOPNÉ ÚCHYTY PRO SNADNOU_x000d_MANIPULACI_x000d_
-POVRCHOVÁ ÚPRAVA: ŽÁROVÉ ZINKOVÁNÍ V SÍLE DLE tl. MATERIÁLU_x000d_
-NA TENTO VÝROBEK JE NUTNÉ ZPRACOVAT DÍLENSKOU PD</t>
  </si>
  <si>
    <t>"ozn. Z01" 1</t>
  </si>
  <si>
    <t>55</t>
  </si>
  <si>
    <t>767S01Z02</t>
  </si>
  <si>
    <t>Dodávka a montáž poklopu prostoru pro odepínání smyček</t>
  </si>
  <si>
    <t>-1218310839</t>
  </si>
  <si>
    <t>Poznámka k položce:_x000d_
OCELOVÝ POKLOP -PROSTOR PRO ODEPÍNÁNÍ SMYČEK_x000d_
-ROZMĚR OTVORU 1350x400mm_x000d_
-ROZMĚR POKLOPU 1390x440mm_x000d_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</si>
  <si>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Z02" 1</t>
  </si>
  <si>
    <t>56</t>
  </si>
  <si>
    <t>767S01Z02b</t>
  </si>
  <si>
    <t>1400919615</t>
  </si>
  <si>
    <t>Poznámka k položce:_x000d_
OCELOVÝ POKLOP -PROSTOR PRO ODEPÍNÁNÍ SMYČEK_x000d_
-ROZMĚR OTVORU 1590x400mm_x000d_
-ROZMĚR POKLOPU 1630x440mm_x000d_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</si>
  <si>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Z02b" 1</t>
  </si>
  <si>
    <t>57</t>
  </si>
  <si>
    <t>767S01Z03</t>
  </si>
  <si>
    <t>Dodávka a montáž zarážky pro rolbu u sněřné jámy</t>
  </si>
  <si>
    <t>1734255502</t>
  </si>
  <si>
    <t>Poznámka k položce:_x000d_
ZARÁŽKA PRO ROLBU U SNĚŽNÉ JÁMY_x000d_-OCELOVÁ TRUBKA 70/5mm_x000d_
-KOTVENÍ POMOCÍ OCELOVÝCH PLECHŮ tl. 8mm, 150x150mm NA CHEMICKÉ KOTVY_x000d_
4x M12_x000d_
-POVRCHOVÁ ÚPRAVA: ŽÁROVÉ ZINKOVÁNÍ V SÍLE DLE tl. MATERIÁLU_x000d_-NA TENTO VÝROBEK JE NUTNÉ ZPRACOVAT DÍLENSKOU PD</t>
  </si>
  <si>
    <t>"ozn. Z03" 1</t>
  </si>
  <si>
    <t>58</t>
  </si>
  <si>
    <t>767S01Z04</t>
  </si>
  <si>
    <t>Dodávka a montáž ocelového poklopu vstupu do sněžné jámy</t>
  </si>
  <si>
    <t>-2095259026</t>
  </si>
  <si>
    <t>Poznámka k položce:_x000d_
OCELOVÝ POKLOP VSTUPU DO SNĚŽNÉ JÁMY - servis čerpadla_x000d_-ROZMĚR OTVORU 800x600mm_x000d_
-ROZMĚR POKLOPU 840x640mm_x000d_
-POKLOP TVOŘEN PROTISKLUZNÝM SLZIČKOVÝM PLECHEM tl. 10mm_x000d_-RÁM Z ÚHELNÍKŮ 30/30/3mm + NAVAŘENÁ PÁSOVINA 10/5mm VČETNĚ_x000d_KOTEV Z PLOCHÉ OCELI 30/4mm, dl. 150mm (4x)_x000d_
-POVRCHOVÁ ÚPRAVA: ŽÁROVÉ ZINKOVÁNÍV SÍLE DLE tl. MATERIÁLU_x000d_-NA TENTO VÝROBEK JE NUTNÉ ZPRACOVAT DÍLENSKOU PD</t>
  </si>
  <si>
    <t>"ozn. Z04" 1</t>
  </si>
  <si>
    <t>59</t>
  </si>
  <si>
    <t>767S01Z05</t>
  </si>
  <si>
    <t>Dodávka a montáž ocelového poklopu sněžné jámy vč. elektrického ovládání</t>
  </si>
  <si>
    <t>-1298268098</t>
  </si>
  <si>
    <t>Poznámka k položce:_x000d_
OCELOVÝ PLNÝ POKLOP VSTUPU DO SNĚŽNÉ JÁMY_x000d_
-PRO VYSYPÁNÍ SNĚHU Z ROLBY_x000d_-ROZMĚR OTVORU 2000x1500mm_x000d_-NOSNOST OCELOVÉHO STROPU DO 3,5 t_x000d_-OTEVÍRÁNÍ POKLOPU PŘES ELEKTRICKY OVLÁDANOU KLADKU, KTERÁ BUDE_x000d_
PŘIPEVNĚNA NA STROPĚ NAD SNĚŽNOU JÁMOU_x000d_
POKLOP:_x000d_
-RÁM Z L PROFILŮ 100/150/10 mm VČETNĚ KOTEVNÍCH PRVKŮ Z PÁSOVINY_x000d_40/3 mm, dl.250 mm, a´=300 mm_x000d_
-VÝPLŇ PLOCHOU OCELÍ 150/15 mm V ROZTEČI 200×200 mm S VÝŘEZY NA_x000d_
PŘÍČNÝCH PRVKÁCH PRO VZÁJEMNÉ PROPOJENÍ, ZAKRYTÍ PLECHEM tl. 10 mm_x000d_
-VŠECHNY SPOJE OVAŘIT KOUTOVÝMI SVARY_x000d_
-POVRCHOVÁ ÚPRAVA - ŽÁROVÉ ZINKOVÁNÍ V SÍLE PODLE tl. MATERIÁLU_x000d_
-NA TENTO VÝROBEK JE NUTNÉ ZPRACOVAT DÍLENSKOU PD</t>
  </si>
  <si>
    <t>"ozn. Z05" 1</t>
  </si>
  <si>
    <t>60</t>
  </si>
  <si>
    <t>767S01Z07</t>
  </si>
  <si>
    <t>Dodávka a montáž ocelového zábradlí před tribunu</t>
  </si>
  <si>
    <t>514557202</t>
  </si>
  <si>
    <t>Poznámka k položce:_x000d_
OCELOVÉ ZÁBRADLÍ PŘED TRIBUNU_x000d_-ROZMĚR OTVORU 1175×27 000_x000d_
-MADLO - 40×100mm_x000d_-VÝPLŇ - 35×80 mm_x000d_-SLOUPEK - 40×100mm_x000d_
-POVRCHOVÁ ÚPRAVA: BÍLÝ NÁTĚR DLE PŮVODNÍHO_x000d_ZÁBRADLÍ_x000d_
-NA TENTO VÝROBEK JE NUTNÉ ZPRACOVAT DÍLENSKOU PD</t>
  </si>
  <si>
    <t>"ozn. Z07" 27</t>
  </si>
  <si>
    <t>61</t>
  </si>
  <si>
    <t>767S01Z08</t>
  </si>
  <si>
    <t>Dodávka a montáž ocelové stupně na tribunu</t>
  </si>
  <si>
    <t>-331708945</t>
  </si>
  <si>
    <t>Poznámka k položce:_x000d_
OCELOVÝ STUPEŇ NA TRIBUNU_x000d_-380×1200 mm_x000d_
-výška 200 mm_x000d_
-STUPEŇ TVOŘEN PROTISKLUZNÝM SLZIČKOVÝM PLECHEM tl. 5mm_x000d_-RÁM Z PROFILŮ 30/30/3mm_x000d_
-POVRCHOVÁ ÚPRAVA: ŽÁROVÉ ZINKOVÁNÍV SÍLE DLE tl. MATERIÁLU</t>
  </si>
  <si>
    <t>"ozn. Z08" 4</t>
  </si>
  <si>
    <t>62</t>
  </si>
  <si>
    <t>998767201</t>
  </si>
  <si>
    <t>Přesun hmot pro zámečnické konstrukce stanovený procentní sazbou (%) z ceny vodorovná dopravní vzdálenost do 50 m v objektech výšky do 6 m</t>
  </si>
  <si>
    <t>760299274</t>
  </si>
  <si>
    <t>https://podminky.urs.cz/item/CS_URS_2023_02/998767201</t>
  </si>
  <si>
    <t>63</t>
  </si>
  <si>
    <t>998767292</t>
  </si>
  <si>
    <t>Přesun hmot pro zámečnické konstrukce stanovený procentní sazbou (%) z ceny Příplatek k cenám za zvětšený přesun přes vymezenou největší dopravní vzdálenost do 100 m</t>
  </si>
  <si>
    <t>1735646083</t>
  </si>
  <si>
    <t>https://podminky.urs.cz/item/CS_URS_2023_02/998767292</t>
  </si>
  <si>
    <t>776</t>
  </si>
  <si>
    <t>Podlahy povlakové</t>
  </si>
  <si>
    <t>64</t>
  </si>
  <si>
    <t>776262121</t>
  </si>
  <si>
    <t>Montáž podlahovin z pryže lepením 2-složkovým lepidlem (do vlhkých prostor) ze čtverců</t>
  </si>
  <si>
    <t>-1887008373</t>
  </si>
  <si>
    <t>https://podminky.urs.cz/item/CS_URS_2023_02/776262121</t>
  </si>
  <si>
    <t>pryžové desky tl. 16 mm</t>
  </si>
  <si>
    <t>"hráčské lavice" 30,0+28,6+28,6</t>
  </si>
  <si>
    <t>"rolbárna" 37,55</t>
  </si>
  <si>
    <t>"asfaltová plocha" 75,33</t>
  </si>
  <si>
    <t>65</t>
  </si>
  <si>
    <t>27245006W</t>
  </si>
  <si>
    <t>deska hladká recyklovaná pryž pro sportovní povrchy s extrémním namáháním tl 16mm černá</t>
  </si>
  <si>
    <t>-1726082764</t>
  </si>
  <si>
    <t>200,08*1,1 'Přepočtené koeficientem množství</t>
  </si>
  <si>
    <t>66</t>
  </si>
  <si>
    <t>1854993830</t>
  </si>
  <si>
    <t>pryžové desky tl. 10 mm</t>
  </si>
  <si>
    <t>"odpočet hráčských lavic - jiná tloušťka desek" -(30+28,6*2)</t>
  </si>
  <si>
    <t>67</t>
  </si>
  <si>
    <t>27245004W</t>
  </si>
  <si>
    <t>deska hladká recyklovaná pryž pro sportovní povrchy s extrémním namáháním tl 10mm černá</t>
  </si>
  <si>
    <t>1209527290</t>
  </si>
  <si>
    <t>533,44*1,1 'Přepočtené koeficientem množství</t>
  </si>
  <si>
    <t>68</t>
  </si>
  <si>
    <t>998776201</t>
  </si>
  <si>
    <t>Přesun hmot pro podlahy povlakové stanovený procentní sazbou (%) z ceny vodorovná dopravní vzdálenost do 50 m v objektech výšky do 6 m</t>
  </si>
  <si>
    <t>-1938971595</t>
  </si>
  <si>
    <t>https://podminky.urs.cz/item/CS_URS_2023_02/998776201</t>
  </si>
  <si>
    <t>69</t>
  </si>
  <si>
    <t>998776292</t>
  </si>
  <si>
    <t>Přesun hmot pro podlahy povlakové stanovený procentní sazbou (%) z ceny Příplatek k cenám za zvětšený přesun přes vymezenou největší dopravní vzdálenost do 100 m</t>
  </si>
  <si>
    <t>1447058508</t>
  </si>
  <si>
    <t>https://podminky.urs.cz/item/CS_URS_2023_02/998776292</t>
  </si>
  <si>
    <t>777</t>
  </si>
  <si>
    <t>Podlahy lité</t>
  </si>
  <si>
    <t>70</t>
  </si>
  <si>
    <t>777111123</t>
  </si>
  <si>
    <t>Příprava podkladu před provedením litých podlah obroušení strojní</t>
  </si>
  <si>
    <t>907073746</t>
  </si>
  <si>
    <t>https://podminky.urs.cz/item/CS_URS_2023_02/777111123</t>
  </si>
  <si>
    <t>71</t>
  </si>
  <si>
    <t>777511143</t>
  </si>
  <si>
    <t>Krycí stěrka chemicky odolná epoxidová, tloušťky přes 1 do 2 mm</t>
  </si>
  <si>
    <t>1160126114</t>
  </si>
  <si>
    <t>https://podminky.urs.cz/item/CS_URS_2023_02/777511143</t>
  </si>
  <si>
    <t>podlahová skladba - epoxidová dvousložková stěrka vodě a chemicky odolná</t>
  </si>
  <si>
    <t>72</t>
  </si>
  <si>
    <t>998777201</t>
  </si>
  <si>
    <t>Přesun hmot pro podlahy lité stanovený procentní sazbou (%) z ceny vodorovná dopravní vzdálenost do 50 m v objektech výšky do 6 m</t>
  </si>
  <si>
    <t>23107945</t>
  </si>
  <si>
    <t>https://podminky.urs.cz/item/CS_URS_2023_02/998777201</t>
  </si>
  <si>
    <t>73</t>
  </si>
  <si>
    <t>998777292</t>
  </si>
  <si>
    <t>Přesun hmot pro podlahy lité stanovený procentní sazbou (%) z ceny Příplatek k cenám za zvětšený přesun přes vymezenou největší dopravní vzdálenost do 100 m</t>
  </si>
  <si>
    <t>1920735697</t>
  </si>
  <si>
    <t>https://podminky.urs.cz/item/CS_URS_2023_02/998777292</t>
  </si>
  <si>
    <t>781</t>
  </si>
  <si>
    <t>Dokončovací práce - obklady</t>
  </si>
  <si>
    <t>74</t>
  </si>
  <si>
    <t>781111011</t>
  </si>
  <si>
    <t>Příprava podkladu před provedením obkladu oprášení (ometení) stěny</t>
  </si>
  <si>
    <t>-213197278</t>
  </si>
  <si>
    <t>https://podminky.urs.cz/item/CS_URS_2023_02/781111011</t>
  </si>
  <si>
    <t>75</t>
  </si>
  <si>
    <t>781121011</t>
  </si>
  <si>
    <t>Příprava podkladu před provedením obkladu nátěr penetrační na stěnu</t>
  </si>
  <si>
    <t>-1750164970</t>
  </si>
  <si>
    <t>https://podminky.urs.cz/item/CS_URS_2023_02/781121011</t>
  </si>
  <si>
    <t>76</t>
  </si>
  <si>
    <t>781151031</t>
  </si>
  <si>
    <t>Příprava podkladu před provedením obkladu celoplošné vyrovnání podkladu stěrkou, tloušťky 3 mm</t>
  </si>
  <si>
    <t>-532118753</t>
  </si>
  <si>
    <t>https://podminky.urs.cz/item/CS_URS_2023_02/781151031</t>
  </si>
  <si>
    <t>77</t>
  </si>
  <si>
    <t>781151041</t>
  </si>
  <si>
    <t>Příprava podkladu před provedením obkladu celoplošné vyrovnání podkladu příplatek za každý další 1 mm tloušťky přes 3 mm</t>
  </si>
  <si>
    <t>1834081108</t>
  </si>
  <si>
    <t>https://podminky.urs.cz/item/CS_URS_2023_02/781151041</t>
  </si>
  <si>
    <t>22,2*3 'Přepočtené koeficientem množství</t>
  </si>
  <si>
    <t>78</t>
  </si>
  <si>
    <t>781474113</t>
  </si>
  <si>
    <t>Montáž obkladů vnitřních stěn z dlaždic keramických lepených flexibilním lepidlem maloformátových hladkých přes 12 do 19 ks/m2</t>
  </si>
  <si>
    <t>299007638</t>
  </si>
  <si>
    <t>https://podminky.urs.cz/item/CS_URS_2023_02/781474113</t>
  </si>
  <si>
    <t>"rolbárna - oprava soklu" 11,1*2*1,0</t>
  </si>
  <si>
    <t>79</t>
  </si>
  <si>
    <t>59761071</t>
  </si>
  <si>
    <t>obklad keramický hladký přes 12 do 19ks/m2</t>
  </si>
  <si>
    <t>-785292369</t>
  </si>
  <si>
    <t>22,2*1,1 'Přepočtené koeficientem množství</t>
  </si>
  <si>
    <t>80</t>
  </si>
  <si>
    <t>998781201</t>
  </si>
  <si>
    <t>Přesun hmot pro obklady keramické stanovený procentní sazbou (%) z ceny vodorovná dopravní vzdálenost do 50 m v objektech výšky do 6 m</t>
  </si>
  <si>
    <t>-298125163</t>
  </si>
  <si>
    <t>https://podminky.urs.cz/item/CS_URS_2023_02/998781201</t>
  </si>
  <si>
    <t>784</t>
  </si>
  <si>
    <t>Dokončovací práce - malby a tapety</t>
  </si>
  <si>
    <t>81</t>
  </si>
  <si>
    <t>784111011</t>
  </si>
  <si>
    <t>Obroušení podkladu omítky v místnostech výšky do 3,80 m</t>
  </si>
  <si>
    <t>-1758209705</t>
  </si>
  <si>
    <t>https://podminky.urs.cz/item/CS_URS_2023_02/784111011</t>
  </si>
  <si>
    <t>82</t>
  </si>
  <si>
    <t>784111031</t>
  </si>
  <si>
    <t>Omytí podkladu omytí v místnostech výšky do 3,80 m</t>
  </si>
  <si>
    <t>-68337150</t>
  </si>
  <si>
    <t>https://podminky.urs.cz/item/CS_URS_2023_02/784111031</t>
  </si>
  <si>
    <t>83</t>
  </si>
  <si>
    <t>784121001</t>
  </si>
  <si>
    <t>Oškrabání malby v místnostech výšky do 3,80 m</t>
  </si>
  <si>
    <t>853901972</t>
  </si>
  <si>
    <t>https://podminky.urs.cz/item/CS_URS_2023_02/784121001</t>
  </si>
  <si>
    <t>84</t>
  </si>
  <si>
    <t>784171111</t>
  </si>
  <si>
    <t>Zakrytí nemalovaných ploch (materiál ve specifikaci) včetně pozdějšího odkrytí svislých ploch např. stěn, oken, dveří v místnostech výšky do 3,80</t>
  </si>
  <si>
    <t>593085420</t>
  </si>
  <si>
    <t>https://podminky.urs.cz/item/CS_URS_2023_02/784171111</t>
  </si>
  <si>
    <t>2,93*2,75*2+2,7*3,0*2+1,0*2,0</t>
  </si>
  <si>
    <t>85</t>
  </si>
  <si>
    <t>58124842</t>
  </si>
  <si>
    <t>fólie pro malířské potřeby zakrývací tl 7µ 4x5m</t>
  </si>
  <si>
    <t>786010648</t>
  </si>
  <si>
    <t>34,315*1,05 'Přepočtené koeficientem množství</t>
  </si>
  <si>
    <t>86</t>
  </si>
  <si>
    <t>784211101</t>
  </si>
  <si>
    <t>Malby z malířských směsí oděruvzdorných za mokra dvojnásobné, bílé za mokra oděruvzdorné výborně v místnostech výšky do 3,80 m</t>
  </si>
  <si>
    <t>1332557109</t>
  </si>
  <si>
    <t>https://podminky.urs.cz/item/CS_URS_2023_02/784211101</t>
  </si>
  <si>
    <t>"nová výmalba rolbárny" 11,1*2*2,1+37,3</t>
  </si>
  <si>
    <t>87</t>
  </si>
  <si>
    <t>784211141</t>
  </si>
  <si>
    <t>Malby z malířských směsí oděruvzdorných za mokra Příplatek k cenám dvojnásobných maleb za zvýšenou pracnost při provádění malého rozsahu plochy do 5 m2</t>
  </si>
  <si>
    <t>1635901245</t>
  </si>
  <si>
    <t>https://podminky.urs.cz/item/CS_URS_2023_02/784211141</t>
  </si>
  <si>
    <t>D.1.2 - Stavebně konstrukční řešení</t>
  </si>
  <si>
    <t xml:space="preserve">    1 - Zemní práce</t>
  </si>
  <si>
    <t xml:space="preserve">    3 - Svislé a kompletní konstrukce</t>
  </si>
  <si>
    <t xml:space="preserve">      95 - Různé dokončovací konstrukce a práce pozemních staveb</t>
  </si>
  <si>
    <t>Zemní práce</t>
  </si>
  <si>
    <t>131351302</t>
  </si>
  <si>
    <t>Hloubení nezapažených jam a zářezů strojně s urovnáním dna do předepsaného profilu a spádu v omezeném prostoru v hornině třídy těžitelnosti II skupiny 4 přes 20 do 50 m3</t>
  </si>
  <si>
    <t>-1531885736</t>
  </si>
  <si>
    <t>https://podminky.urs.cz/item/CS_URS_2023_02/131351302</t>
  </si>
  <si>
    <t>výkop pro jímku rozvaděče</t>
  </si>
  <si>
    <t>4,0*3,2*1,65</t>
  </si>
  <si>
    <t>výkop pro jímku sněžné jámy</t>
  </si>
  <si>
    <t>6,1*7,55*2,65</t>
  </si>
  <si>
    <t>výkop pro jímky smyček</t>
  </si>
  <si>
    <t>1,6*(2,3+2,4)*0,55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</si>
  <si>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</si>
  <si>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</si>
  <si>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962360895</t>
  </si>
  <si>
    <t>https://podminky.urs.cz/item/CS_URS_2023_02/162351103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</si>
  <si>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</si>
  <si>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</si>
  <si>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-1614199402</t>
  </si>
  <si>
    <t>https://podminky.urs.cz/item/CS_URS_2023_02/162751117</t>
  </si>
  <si>
    <t>171201231</t>
  </si>
  <si>
    <t>Poplatek za uložení stavebního odpadu na recyklační skládce (skládkovné) zeminy a kamení zatříděného do Katalogu odpadů pod kódem 17 05 04</t>
  </si>
  <si>
    <t>408864983</t>
  </si>
  <si>
    <t>https://podminky.urs.cz/item/CS_URS_2023_02/171201231</t>
  </si>
  <si>
    <t>67,242*1,7 'Přepočtené koeficientem množství</t>
  </si>
  <si>
    <t>171251201</t>
  </si>
  <si>
    <t>Uložení sypaniny na skládky nebo meziskládky bez hutnění s upravením uložené sypaniny do předepsaného tvaru</t>
  </si>
  <si>
    <t>1971821471</t>
  </si>
  <si>
    <t>https://podminky.urs.cz/item/CS_URS_2023_02/171251201</t>
  </si>
  <si>
    <t>174151102</t>
  </si>
  <si>
    <t>Zásyp sypaninou z jakékoliv horniny strojně s uložením výkopku ve vrstvách se zhutněním v prostorách s omezeným pohybem stroje s urovnáním povrchu zásypu</t>
  </si>
  <si>
    <t>-2051766133</t>
  </si>
  <si>
    <t>https://podminky.urs.cz/item/CS_URS_2023_02/174151102</t>
  </si>
  <si>
    <t>kubatura výkopu pro jímky</t>
  </si>
  <si>
    <t>147,302</t>
  </si>
  <si>
    <t>odpočet konstrukcí jímek</t>
  </si>
  <si>
    <t>-(6,424+3,458+2,268+54,612+0,48)</t>
  </si>
  <si>
    <t>271572211</t>
  </si>
  <si>
    <t>Podsyp pod základové konstrukce se zhutněním a urovnáním povrchu ze štěrkopísku netříděného</t>
  </si>
  <si>
    <t>-2035814646</t>
  </si>
  <si>
    <t>https://podminky.urs.cz/item/CS_URS_2023_02/271572211</t>
  </si>
  <si>
    <t>štěrkopískový podsyp jímek</t>
  </si>
  <si>
    <t>"jímka rozvaděče J01" 2,9*2,1*0,15</t>
  </si>
  <si>
    <t>"jímka sněžné jámy J02" 4,3*5,75*0,2</t>
  </si>
  <si>
    <t>"jímka uzavírání smyček J03" 1,1*(1,25+1,9)/2*0,15</t>
  </si>
  <si>
    <t>"jímka uzavírání smyček J04" 1,1*(1,55+2,15)/2*0,15</t>
  </si>
  <si>
    <t>273313511</t>
  </si>
  <si>
    <t>Základy z betonu prostého desky z betonu kamenem neprokládaného tř. C 12/15</t>
  </si>
  <si>
    <t>389553909</t>
  </si>
  <si>
    <t>https://podminky.urs.cz/item/CS_URS_2023_02/273313511</t>
  </si>
  <si>
    <t>podkladní beton jímek</t>
  </si>
  <si>
    <t>"jímka rozvaděče J01" 2,9*2,1*0,1</t>
  </si>
  <si>
    <t>"jímka sněžné jámy J02" 4,3*5,75*0,1</t>
  </si>
  <si>
    <t>"jímka uzavírání smyček J03" 1,1*(1,25+1,9)/2*0,1</t>
  </si>
  <si>
    <t>"jímka uzavírání smyček J04" 1,1*(1,55+2,15)/2*0,1</t>
  </si>
  <si>
    <t>274322511</t>
  </si>
  <si>
    <t>Základy z betonu železového (bez výztuže) pasy z betonu se zvýšenými nároky na prostředí tř. C 25/30</t>
  </si>
  <si>
    <t>1339483015</t>
  </si>
  <si>
    <t>https://podminky.urs.cz/item/CS_URS_2023_02/274322511</t>
  </si>
  <si>
    <t>obruba ledové plochy - viz v.č. D.1.2.2</t>
  </si>
  <si>
    <t>((61,32*29,32-(18,32*18,32-pi*9,16*9,16))-(60,72*28,72-(17,72*17,72-pi*8,86*8,86)))*0,9</t>
  </si>
  <si>
    <t>snížení obruby v místě krajních smyček a průjezdu rolby</t>
  </si>
  <si>
    <t>-(3,14+2,86+3,74)*0,3*0,15</t>
  </si>
  <si>
    <t>274351121</t>
  </si>
  <si>
    <t>Bednění základů pasů rovné zřízení</t>
  </si>
  <si>
    <t>-1301587690</t>
  </si>
  <si>
    <t>https://podminky.urs.cz/item/CS_URS_2023_02/274351121</t>
  </si>
  <si>
    <t>obruba ledové plochy</t>
  </si>
  <si>
    <t>(61,32-9,16*2+29,32-9,16*2+60,72-8,86*2+28,72-8,86*2)*2*0,9</t>
  </si>
  <si>
    <t>(1,9+1,6+0,6+0,6+0,3+0,3)*0,15</t>
  </si>
  <si>
    <t>274351122</t>
  </si>
  <si>
    <t>Bednění základů pasů rovné odstranění</t>
  </si>
  <si>
    <t>1900000278</t>
  </si>
  <si>
    <t>https://podminky.urs.cz/item/CS_URS_2023_02/274351122</t>
  </si>
  <si>
    <t>274352241</t>
  </si>
  <si>
    <t>Bednění základů pasů kruhové nebo obloukové poloměru přes 4 m zřízení</t>
  </si>
  <si>
    <t>-1069619896</t>
  </si>
  <si>
    <t>https://podminky.urs.cz/item/CS_URS_2023_02/274352241</t>
  </si>
  <si>
    <t>(pi*9,16*2+pi*8,86*2)*0,9</t>
  </si>
  <si>
    <t>274352242</t>
  </si>
  <si>
    <t>Bednění základů pasů kruhové nebo obloukové poloměru přes 4 m odstranění</t>
  </si>
  <si>
    <t>-1668284178</t>
  </si>
  <si>
    <t>https://podminky.urs.cz/item/CS_URS_2023_02/274352242</t>
  </si>
  <si>
    <t>274361821</t>
  </si>
  <si>
    <t>Výztuž základů pasů z betonářské oceli 10 505 (R) nebo BSt 500</t>
  </si>
  <si>
    <t>1522803212</t>
  </si>
  <si>
    <t>https://podminky.urs.cz/item/CS_URS_2023_02/274361821</t>
  </si>
  <si>
    <t>44,007195104088*0,1 'Přepočtené koeficientem množství</t>
  </si>
  <si>
    <t>Svislé a kompletní konstrukce</t>
  </si>
  <si>
    <t>380326342</t>
  </si>
  <si>
    <t>Kompletní konstrukce čistíren odpadních vod, nádrží, vodojemů, kanálů z betonu železového bez výztuže a bednění pro konstrukce bílých van tř. C 30/37, tl. přes 150 do 300 mm</t>
  </si>
  <si>
    <t>-1266011426</t>
  </si>
  <si>
    <t>https://podminky.urs.cz/item/CS_URS_2023_02/380326342</t>
  </si>
  <si>
    <t>jímka rozvaděče J01</t>
  </si>
  <si>
    <t>"dno" 2,7*1,9*0,25</t>
  </si>
  <si>
    <t>"stěny" (2,7+1,35*2)*0,25*1,3+2,4*0,3*0,6</t>
  </si>
  <si>
    <t>jímka sněžné jámy J02</t>
  </si>
  <si>
    <t>"dno" 4,1*5,55*0,3</t>
  </si>
  <si>
    <t>stěny - obetonování plastových nádrží</t>
  </si>
  <si>
    <t>(4,1*3+3,6*2+1,2*2)*0,25*2,2</t>
  </si>
  <si>
    <t>jímka uzavírání smyček J03</t>
  </si>
  <si>
    <t>"dno" 0,9*(1,15+1,8)/2*0,25</t>
  </si>
  <si>
    <t>"stěny" (0,9+1,05+1,55)*0,25*0,2</t>
  </si>
  <si>
    <t>jímka uzavírání smyček J04</t>
  </si>
  <si>
    <t>"dno" 0,9*(1,45+2,05)/2*0,25</t>
  </si>
  <si>
    <t>"stěny" (0,9+1,35+1,8)*0,25*0,2</t>
  </si>
  <si>
    <t>380356231</t>
  </si>
  <si>
    <t>Bednění kompletních konstrukcí čistíren odpadních vod, nádrží, vodojemů, kanálů konstrukcí neomítaných z betonu prostého nebo železového ploch rovinných zřízení</t>
  </si>
  <si>
    <t>-1516506278</t>
  </si>
  <si>
    <t>https://podminky.urs.cz/item/CS_URS_2023_02/380356231</t>
  </si>
  <si>
    <t>"dno" (2,7+1,9)*2*0,25</t>
  </si>
  <si>
    <t>"stěny" (2,7+1,6*2+0,25*2+2,2+1,35*2)*1,3+2,4*0,6*2</t>
  </si>
  <si>
    <t>"dno" (4,1+5,55)*2*0,3</t>
  </si>
  <si>
    <t>(4,1+5,55)*2*2,2</t>
  </si>
  <si>
    <t>"dno" (0,9+1,15+1,8)*0,25</t>
  </si>
  <si>
    <t>"stěny" (0,9+1,15+1,8+0,4+1,05+1,55)*0,2</t>
  </si>
  <si>
    <t>"dno" (0,9+1,45+2,05)*0,25</t>
  </si>
  <si>
    <t>"stěny" (0,9+1,45+2,05+0,4+1,35+1,8)*0,2</t>
  </si>
  <si>
    <t>380356232</t>
  </si>
  <si>
    <t>Bednění kompletních konstrukcí čistíren odpadních vod, nádrží, vodojemů, kanálů konstrukcí neomítaných z betonu prostého nebo železového ploch rovinných odstranění</t>
  </si>
  <si>
    <t>-357081286</t>
  </si>
  <si>
    <t>https://podminky.urs.cz/item/CS_URS_2023_02/380356232</t>
  </si>
  <si>
    <t>380361006</t>
  </si>
  <si>
    <t>Výztuž kompletních konstrukcí čistíren odpadních vod, nádrží, vodojemů, kanálů z oceli 10 505 (R) nebo BSt 500</t>
  </si>
  <si>
    <t>1928915024</t>
  </si>
  <si>
    <t>https://podminky.urs.cz/item/CS_URS_2023_02/380361006</t>
  </si>
  <si>
    <t>23,444*0,16 'Přepočtené koeficientem množství</t>
  </si>
  <si>
    <t>382122312</t>
  </si>
  <si>
    <t>Montáž dílců prefabrikovaných pravoúhlých nádrží ze železobetonu šířky do 3 m zákrytové desky, délky přes 3 do 5 m</t>
  </si>
  <si>
    <t>255710355</t>
  </si>
  <si>
    <t>https://podminky.urs.cz/item/CS_URS_2023_02/382122312</t>
  </si>
  <si>
    <t>"prefabrikovaný strop jímky sněžné jámy J02" 2</t>
  </si>
  <si>
    <t>RMAT0001</t>
  </si>
  <si>
    <t>prefabrikát ŽB zákrytová deska jímky sněžné jámy 4100x4000 mm tl. 200 mm s otvorem pro sypání sněhu</t>
  </si>
  <si>
    <t>18867079</t>
  </si>
  <si>
    <t>RMAT0002</t>
  </si>
  <si>
    <t>prefabrikát ŽB zákrytová deska jímky sněžné jámy 4100x1600 mm tl. 200 mm se vstupním otvorem</t>
  </si>
  <si>
    <t>2090251508</t>
  </si>
  <si>
    <t>382413117a</t>
  </si>
  <si>
    <t>Osazení plastové jímky z polypropylenu PP na obetonování objemu 10000 l</t>
  </si>
  <si>
    <t>-782277386</t>
  </si>
  <si>
    <t>"jímka sněžné jámy č. 2" 1</t>
  </si>
  <si>
    <t>562S01J02b</t>
  </si>
  <si>
    <t>plastové těleso jímky vnitřního rozměru 3600x1200x2200 mm</t>
  </si>
  <si>
    <t>-1203665619</t>
  </si>
  <si>
    <t>Poznámka k položce:_x000d_
VYPLASTOVÁNÍ JÍMKY:_x000d_
-jedná se o dvě samostatné jímky, které jsou propojeny potrubím_x000d_
-materiál: Polyetylen tl. 10 mm vyrobený dle normy ČSN EN ISO 14632 s žebry pro osazení armovací oceli_x000d_-provedení bez víka_x000d_
-jímky musí mít atest pro kontakt s pitnou vodou_x000d_
-dodavatel předá osvědčení o vodotěsnosti jímek</t>
  </si>
  <si>
    <t>382413122c</t>
  </si>
  <si>
    <t>Osazení plastové jímky z polypropylenu PP na obetonování objemu 30000 l</t>
  </si>
  <si>
    <t>1672824399</t>
  </si>
  <si>
    <t>"jímka sněžné jámy č. 1" 1</t>
  </si>
  <si>
    <t>562S01J02a</t>
  </si>
  <si>
    <t>plastové těleso jímky vnitřního rozměru 3600x3600x2200 mm</t>
  </si>
  <si>
    <t>1627014198</t>
  </si>
  <si>
    <t>382761114a</t>
  </si>
  <si>
    <t>Vložky do stěn biologických filtrů z PVC trub osazených do vynechaných otvorů nebo přímo při betonáži, s dodáním trub délky vložky do 300 mm DN 300</t>
  </si>
  <si>
    <t>2062858265</t>
  </si>
  <si>
    <t>"propojení jímek sněžné jámy a bezpečnostní přepad" 1+1</t>
  </si>
  <si>
    <t>953241110</t>
  </si>
  <si>
    <t>Osazení smykových trnů do dilatačních spár jednoduchých pro nižší zatížení z nerezové nebo pozinkované oceli bez pouzdra, průměr 16 mm</t>
  </si>
  <si>
    <t>-1344208222</t>
  </si>
  <si>
    <t>https://podminky.urs.cz/item/CS_URS_2023_02/953241110</t>
  </si>
  <si>
    <t>"dilatace obruby ledové plochy - 2 ks po 6 m" 26*2</t>
  </si>
  <si>
    <t>54879301</t>
  </si>
  <si>
    <t>trn pro přenos smykové síly u dilatačních spár pro nižší zatížení nerez bez pouzdra D 16mm</t>
  </si>
  <si>
    <t>-919560979</t>
  </si>
  <si>
    <t>953334315</t>
  </si>
  <si>
    <t>Kombinovaný těsnící pás do pracovních spar betonových konstrukcí PVC pás s bobtnavým kruhovým profilem šířky 150 mm</t>
  </si>
  <si>
    <t>-887212112</t>
  </si>
  <si>
    <t>https://podminky.urs.cz/item/CS_URS_2023_02/953334315</t>
  </si>
  <si>
    <t>"jímka rozvaděče J01" 2,45*2+1,6*2</t>
  </si>
  <si>
    <t>"jímka sněžné jámy J02" 3,85*3+5,3*2</t>
  </si>
  <si>
    <t>"jímka uzavírání smyček J03" 0,65+1,3+1,6</t>
  </si>
  <si>
    <t>"jímka uzavírání smyček J04" 0,65+1,55+1,85</t>
  </si>
  <si>
    <t>95</t>
  </si>
  <si>
    <t>Různé dokončovací konstrukce a práce pozemních staveb</t>
  </si>
  <si>
    <t>95S01V001</t>
  </si>
  <si>
    <t>Napouštění nádrží sněžné jámy vodou souběžně s prováděním obetonování stěn</t>
  </si>
  <si>
    <t>1085644850</t>
  </si>
  <si>
    <t>"vnitřní objem jímek sněžné jámy" 3,6*(3,6+1,2)*2,2</t>
  </si>
  <si>
    <t>59007158</t>
  </si>
  <si>
    <t>D.1.4.1 - Zdravotechnické instalace</t>
  </si>
  <si>
    <t xml:space="preserve">    4 - Vodorovné konstrukce</t>
  </si>
  <si>
    <t xml:space="preserve">    8 - Trubní vedení</t>
  </si>
  <si>
    <t xml:space="preserve">    721 - Zdravotechnika - vnitřní kanalizace</t>
  </si>
  <si>
    <t>132353101</t>
  </si>
  <si>
    <t>Hloubení nezapažených rýh šířky do 800 mm strojně s urovnáním dna do předepsaného profilu a spádu v omezeném prostoru v hornině třídy těžitelnosti II skupiny 4 do 20 m3</t>
  </si>
  <si>
    <t>1453311363</t>
  </si>
  <si>
    <t>https://podminky.urs.cz/item/CS_URS_2023_02/132353101</t>
  </si>
  <si>
    <t>rýhy pro kanalizace</t>
  </si>
  <si>
    <t>(15+2+3+3+1)*0,8*1,5</t>
  </si>
  <si>
    <t>391925157</t>
  </si>
  <si>
    <t>-1269446111</t>
  </si>
  <si>
    <t>1157868212</t>
  </si>
  <si>
    <t>28,8*1,7 'Přepočtené koeficientem množství</t>
  </si>
  <si>
    <t>-1668414560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</si>
  <si>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</si>
  <si>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</si>
  <si>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1486506306</t>
  </si>
  <si>
    <t>https://podminky.urs.cz/item/CS_URS_2023_02/175111101</t>
  </si>
  <si>
    <t>kanalizace</t>
  </si>
  <si>
    <t>(15+2+3+3+1)*0,8*1,25</t>
  </si>
  <si>
    <t>58331200</t>
  </si>
  <si>
    <t>štěrkopísek netříděný</t>
  </si>
  <si>
    <t>-1803076401</t>
  </si>
  <si>
    <t>24*2 'Přepočtené koeficientem množství</t>
  </si>
  <si>
    <t>Vodorovné konstrukce</t>
  </si>
  <si>
    <t>451573111</t>
  </si>
  <si>
    <t>Lože pod potrubí, stoky a drobné objekty v otevřeném výkopu z písku a štěrkopísku do 63 mm</t>
  </si>
  <si>
    <t>-861307414</t>
  </si>
  <si>
    <t>https://podminky.urs.cz/item/CS_URS_2023_02/451573111</t>
  </si>
  <si>
    <t>(15+2+3+3+1)*0,8*0,15</t>
  </si>
  <si>
    <t>Trubní vedení</t>
  </si>
  <si>
    <t>871265221</t>
  </si>
  <si>
    <t>Kanalizační potrubí z tvrdého PVC v otevřeném výkopu ve sklonu do 20 %, hladkého plnostěnného jednovrstvého, tuhost třídy SN 8 DN 110</t>
  </si>
  <si>
    <t>1667823000</t>
  </si>
  <si>
    <t>https://podminky.urs.cz/item/CS_URS_2023_02/871265221</t>
  </si>
  <si>
    <t>0,5*2+1,5+2,25+0,7</t>
  </si>
  <si>
    <t>871315221</t>
  </si>
  <si>
    <t>Kanalizační potrubí z tvrdého PVC v otevřeném výkopu ve sklonu do 20 %, hladkého plnostěnného jednovrstvého, tuhost třídy SN 8 DN 160</t>
  </si>
  <si>
    <t>-1258944787</t>
  </si>
  <si>
    <t>https://podminky.urs.cz/item/CS_URS_2023_02/871315221</t>
  </si>
  <si>
    <t>14,5+2,5</t>
  </si>
  <si>
    <t>877260310</t>
  </si>
  <si>
    <t>Montáž tvarovek na kanalizačním plastovém potrubí z polypropylenu PP nebo tvrdého PVC hladkého plnostěnného kolen, víček nebo hrdlových uzávěrů DN 100</t>
  </si>
  <si>
    <t>-84737802</t>
  </si>
  <si>
    <t>https://podminky.urs.cz/item/CS_URS_2023_02/877260310</t>
  </si>
  <si>
    <t>28617180</t>
  </si>
  <si>
    <t>koleno kanalizační PP SN16 45° DN 100</t>
  </si>
  <si>
    <t>457433706</t>
  </si>
  <si>
    <t>28617190</t>
  </si>
  <si>
    <t>koleno kanalizační PP SN16 87° DN 100</t>
  </si>
  <si>
    <t>-796534979</t>
  </si>
  <si>
    <t>877310310</t>
  </si>
  <si>
    <t>Montáž tvarovek na kanalizačním plastovém potrubí z polypropylenu PP nebo tvrdého PVC hladkého plnostěnného kolen, víček nebo hrdlových uzávěrů DN 150</t>
  </si>
  <si>
    <t>986066299</t>
  </si>
  <si>
    <t>https://podminky.urs.cz/item/CS_URS_2023_02/877310310</t>
  </si>
  <si>
    <t>28617182</t>
  </si>
  <si>
    <t>koleno kanalizační PP SN16 45° DN 150</t>
  </si>
  <si>
    <t>-121727425</t>
  </si>
  <si>
    <t>28617192</t>
  </si>
  <si>
    <t>koleno kanalizační PP SN16 87° DN 150</t>
  </si>
  <si>
    <t>1338620938</t>
  </si>
  <si>
    <t>877310320</t>
  </si>
  <si>
    <t>Montáž tvarovek na kanalizačním plastovém potrubí z polypropylenu PP nebo tvrdého PVC hladkého plnostěnného odboček DN 150</t>
  </si>
  <si>
    <t>-1139654162</t>
  </si>
  <si>
    <t>https://podminky.urs.cz/item/CS_URS_2023_02/877310320</t>
  </si>
  <si>
    <t>-1871671142</t>
  </si>
  <si>
    <t>28617203</t>
  </si>
  <si>
    <t>odbočka kanalizační PP SN16 45° DN 150/100</t>
  </si>
  <si>
    <t>559425252</t>
  </si>
  <si>
    <t>877355121</t>
  </si>
  <si>
    <t>Výřez a montáž odbočné tvarovky na potrubí z trub z tvrdého PVC DN 200</t>
  </si>
  <si>
    <t>-1384939164</t>
  </si>
  <si>
    <t>https://podminky.urs.cz/item/CS_URS_2023_02/877355121</t>
  </si>
  <si>
    <t>28611912</t>
  </si>
  <si>
    <t>odbočka kanalizační plastová s hrdlem KG 160/110/45°</t>
  </si>
  <si>
    <t>-1706780986</t>
  </si>
  <si>
    <t>892312121</t>
  </si>
  <si>
    <t>Tlakové zkoušky vzduchem těsnícími vaky ucpávkovými DN 150</t>
  </si>
  <si>
    <t>úsek</t>
  </si>
  <si>
    <t>-978982653</t>
  </si>
  <si>
    <t>https://podminky.urs.cz/item/CS_URS_2023_02/892312121</t>
  </si>
  <si>
    <t>894811141</t>
  </si>
  <si>
    <t>Revizní šachta z tvrdého PVC v otevřeném výkopu typ přímý (DN šachty/DN trubního vedení) DN 400/160, odolnost vnějšímu tlaku 40 t, hloubka od 860 do 1230 mm</t>
  </si>
  <si>
    <t>531059936</t>
  </si>
  <si>
    <t>https://podminky.urs.cz/item/CS_URS_2023_02/894811141</t>
  </si>
  <si>
    <t>935113111</t>
  </si>
  <si>
    <t>Osazení odvodňovacího žlabu s krycím roštem polymerbetonového šířky do 200 mm</t>
  </si>
  <si>
    <t>-2105841595</t>
  </si>
  <si>
    <t>https://podminky.urs.cz/item/CS_URS_2023_02/935113111</t>
  </si>
  <si>
    <t>"nové liniové žlaby" 3,5+3,0*3+10,5</t>
  </si>
  <si>
    <t>ACO.133430</t>
  </si>
  <si>
    <t>ACO Multiline Sealin V150E - 0.0, žlab 1,0m</t>
  </si>
  <si>
    <t>2009480085</t>
  </si>
  <si>
    <t>"žlab délky 3,5 m" 2</t>
  </si>
  <si>
    <t>"žlab délky 3,0 m" 2*4</t>
  </si>
  <si>
    <t>ACO.133431</t>
  </si>
  <si>
    <t>ACO Multiline Sealin V150E - 0.1, žlab 0,5m</t>
  </si>
  <si>
    <t>1256246642</t>
  </si>
  <si>
    <t>"žlab délky 3,5 m" 1</t>
  </si>
  <si>
    <t>ACO.133434</t>
  </si>
  <si>
    <t>ACO Multiline Sealin V150E - 0.0.2, žlab 1,0m, odtok DN160</t>
  </si>
  <si>
    <t>-627950094</t>
  </si>
  <si>
    <t>"žlab délky 3,0 m" 1*4</t>
  </si>
  <si>
    <t>ACO.133485</t>
  </si>
  <si>
    <t>ACO Multiline Sealin V150E - kombi stěna pro začátek/konec</t>
  </si>
  <si>
    <t>453192787</t>
  </si>
  <si>
    <t>ACO.133607</t>
  </si>
  <si>
    <t>ACO Drainlock NW150 - C250, mřížkový rošt Q+ 1,0m, V2A</t>
  </si>
  <si>
    <t>100652768</t>
  </si>
  <si>
    <t>"žlab délky 3,5 m" 3</t>
  </si>
  <si>
    <t>"žlab délky 3,0 m" 3*4</t>
  </si>
  <si>
    <t>ACO.133608</t>
  </si>
  <si>
    <t>ACO Drainlock NW150 - C250, mřížkový rošt Q+ 0,5m, V2A</t>
  </si>
  <si>
    <t>-1830616196</t>
  </si>
  <si>
    <t>ACO.133619</t>
  </si>
  <si>
    <t>ACO Drainlock NW200 - C250, mřížkový rošt Q+ 1,0m, V2A</t>
  </si>
  <si>
    <t>385082132</t>
  </si>
  <si>
    <t>"žlab délky 10,5m" 10</t>
  </si>
  <si>
    <t>ACO.133620</t>
  </si>
  <si>
    <t>ACO Drainlock NW200 - C250, mřížkový rošt Q+ 0,5m, V2A</t>
  </si>
  <si>
    <t>-1049475612</t>
  </si>
  <si>
    <t>"žlab délky 10,5m" 1</t>
  </si>
  <si>
    <t>ACO.133730</t>
  </si>
  <si>
    <t>ACO Multiline Sealin V200E - 0.0, žlab 1,0m</t>
  </si>
  <si>
    <t>718905</t>
  </si>
  <si>
    <t>ACO.133732</t>
  </si>
  <si>
    <t>ACO Multiline Sealin V200E - 0.2, žlab 0,5m, odtok DN200</t>
  </si>
  <si>
    <t>-2046695481</t>
  </si>
  <si>
    <t>ACO.133785</t>
  </si>
  <si>
    <t>ACO Multiline Sealin V200E - kombi stěna pro začátek/konec</t>
  </si>
  <si>
    <t>1856474935</t>
  </si>
  <si>
    <t>"žlab délky 10,5m" 2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</si>
  <si>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</si>
  <si>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</si>
  <si>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-1775888615</t>
  </si>
  <si>
    <t>https://podminky.urs.cz/item/CS_URS_2023_02/998276101</t>
  </si>
  <si>
    <t>721</t>
  </si>
  <si>
    <t>Zdravotechnika - vnitřní kanalizace</t>
  </si>
  <si>
    <t>721263123</t>
  </si>
  <si>
    <t>Zpětné klapky z polypropylenu (PP) s automatickým a nouzovým uzávěrem DN 160</t>
  </si>
  <si>
    <t>308404796</t>
  </si>
  <si>
    <t>https://podminky.urs.cz/item/CS_URS_2023_02/721263123</t>
  </si>
  <si>
    <t>998721201</t>
  </si>
  <si>
    <t>Přesun hmot pro vnitřní kanalizace stanovený procentní sazbou (%) z ceny vodorovná dopravní vzdálenost do 50 m v objektech výšky do 6 m</t>
  </si>
  <si>
    <t>1513352200</t>
  </si>
  <si>
    <t>https://podminky.urs.cz/item/CS_URS_2023_02/998721201</t>
  </si>
  <si>
    <t>D.1.4.2 - Silnoproudé elektroinstalace</t>
  </si>
  <si>
    <t>M - Práce a dodávky M</t>
  </si>
  <si>
    <t xml:space="preserve">    D1 - MaR</t>
  </si>
  <si>
    <t xml:space="preserve">    D2 - Rozvaděče</t>
  </si>
  <si>
    <t xml:space="preserve">    D3 - Instalační přístroje</t>
  </si>
  <si>
    <t xml:space="preserve">    D4 - Kabeláž</t>
  </si>
  <si>
    <t xml:space="preserve">    D5 - Instalační materiál</t>
  </si>
  <si>
    <t xml:space="preserve">    D6 - Vedlejší rozpočtové náklady</t>
  </si>
  <si>
    <t>Práce a dodávky M</t>
  </si>
  <si>
    <t>D1</t>
  </si>
  <si>
    <t>MaR</t>
  </si>
  <si>
    <t>Pol1</t>
  </si>
  <si>
    <t>Kabelový snímač teploty čidlo Pt1000/3850; polyamidové pouzdro 6x20 mm, kabel PVC stíněný, 2 x 0,14mm2, délky 10 m, IP67</t>
  </si>
  <si>
    <t>Pol2</t>
  </si>
  <si>
    <t>Převodník R/I rozsah: -25 až + 25 °C/4 až 20 mA, IP65, napájení 11,5 až 30 V DC</t>
  </si>
  <si>
    <t>Pol3</t>
  </si>
  <si>
    <t>Snímač teploty do jímky, odporový Ni1000/5000ppm, rozsah -30 až 130°C, stonek 100 mm, včetně jímky G1/2", IP54</t>
  </si>
  <si>
    <t>Pol4</t>
  </si>
  <si>
    <t>Dozbrojení rozvaděče RA01 (rozšíření řídícího systému, jistící a spínací prvky silových vývodů, pomocná relé, napájecí zdroje, svorky, vývodky, kabelová forma</t>
  </si>
  <si>
    <t>kpl.</t>
  </si>
  <si>
    <t>D2</t>
  </si>
  <si>
    <t>Rozvaděče</t>
  </si>
  <si>
    <t>Pol5</t>
  </si>
  <si>
    <t>Zakrytí stávajícího rozvaděče MX před demolicí plochy</t>
  </si>
  <si>
    <t>Pol6</t>
  </si>
  <si>
    <t>Zakrytí stávajícího přípojného bodu režie před demolicí plochy</t>
  </si>
  <si>
    <t>Pol7</t>
  </si>
  <si>
    <t>Doplnění jističe s proud.chráničem 16A/B/2/30mA, 10kA a vývodky Pg13.5 do stávajícího rozvaděče MX3 včetně zapojení</t>
  </si>
  <si>
    <t>D3</t>
  </si>
  <si>
    <t>Instalační přístroje</t>
  </si>
  <si>
    <t>Pol8</t>
  </si>
  <si>
    <t>Zásuvka jednonásobná přisazená IP54 (komplet s krabicí)</t>
  </si>
  <si>
    <t>Pol9</t>
  </si>
  <si>
    <t>Montážní materiál</t>
  </si>
  <si>
    <t>D4</t>
  </si>
  <si>
    <t>Kabeláž</t>
  </si>
  <si>
    <t>Pol10</t>
  </si>
  <si>
    <t>Kabel stávající, demontáž a montáž do nové trasy</t>
  </si>
  <si>
    <t>Pol11</t>
  </si>
  <si>
    <t>Kabel CYKY-J 3x2,5</t>
  </si>
  <si>
    <t>Pol12</t>
  </si>
  <si>
    <t>Signálový kabel JYTY 2x1</t>
  </si>
  <si>
    <t>Pol13</t>
  </si>
  <si>
    <t>Signálový kabel JYTY 4x1</t>
  </si>
  <si>
    <t>Pol14</t>
  </si>
  <si>
    <t>Kabel FTP Cat.6</t>
  </si>
  <si>
    <t>Pol15</t>
  </si>
  <si>
    <t>Kabel HO7V-K (CYA) 6mm, barva zelenožlutá</t>
  </si>
  <si>
    <t>Pol16</t>
  </si>
  <si>
    <t>Kabel HO7V-K (CYA) 16mm, barva zelenožlutá</t>
  </si>
  <si>
    <t>Pol17</t>
  </si>
  <si>
    <t>D5</t>
  </si>
  <si>
    <t>Instalační materiál</t>
  </si>
  <si>
    <t>Pol18</t>
  </si>
  <si>
    <t>Podlahová přístrojová krabice 350-3 510x467x70mm</t>
  </si>
  <si>
    <t>Pol19</t>
  </si>
  <si>
    <t>Čtvercová kazeta slepá 243x243mm</t>
  </si>
  <si>
    <t>Pol20</t>
  </si>
  <si>
    <t>Úhlová zástrčka ochr. vodiče 20x12x15mm</t>
  </si>
  <si>
    <t>Pol21</t>
  </si>
  <si>
    <t>Protipožární šroubová kotva, bit T30 6x50mm</t>
  </si>
  <si>
    <t>Pol22</t>
  </si>
  <si>
    <t>Spojovací úhelník vodivý</t>
  </si>
  <si>
    <t>Pol23</t>
  </si>
  <si>
    <t>Podlahový kanál 3-tahové 2000x350x48mm</t>
  </si>
  <si>
    <t>Pol24</t>
  </si>
  <si>
    <t>Podlahový kanál 3-tahové 2000x250x48mm</t>
  </si>
  <si>
    <t>Pol25</t>
  </si>
  <si>
    <t>Spojovací jazýček vodivý 50x350x48mm</t>
  </si>
  <si>
    <t>Pol26</t>
  </si>
  <si>
    <t>Spojovací jazýček vodivý 50x250x48mm</t>
  </si>
  <si>
    <t>Pol27</t>
  </si>
  <si>
    <t>Svislý ohyb 3 protah. pro 250mm</t>
  </si>
  <si>
    <t>Pol28</t>
  </si>
  <si>
    <t>Svislý ohyb 3 protah. pro 350mm</t>
  </si>
  <si>
    <t>Pol29</t>
  </si>
  <si>
    <t>Trubka pevná 25mm, PVC</t>
  </si>
  <si>
    <t>Pol30</t>
  </si>
  <si>
    <t>Trubka pevná 32mm, PVC</t>
  </si>
  <si>
    <t>Pol31</t>
  </si>
  <si>
    <t>Trubka pevná 40mm, PVC</t>
  </si>
  <si>
    <t>Pol32</t>
  </si>
  <si>
    <t>Trubka ohebná 20mm, 320N</t>
  </si>
  <si>
    <t>Pol33</t>
  </si>
  <si>
    <t>Spojka trubky 20mm</t>
  </si>
  <si>
    <t>Pol34</t>
  </si>
  <si>
    <t>Příchytka trubky 25mm, světle šedá</t>
  </si>
  <si>
    <t>Pol35</t>
  </si>
  <si>
    <t>Chránička dvouplášťová ohebná 40mm do betonu</t>
  </si>
  <si>
    <t>Pol36</t>
  </si>
  <si>
    <t>Svorka WAGO 2273-204 (273-102) 4x1 až 2,5mm2</t>
  </si>
  <si>
    <t>Pol37</t>
  </si>
  <si>
    <t>Drobný instalační materiál</t>
  </si>
  <si>
    <t>D6</t>
  </si>
  <si>
    <t>Vedlejší rozpočtové náklady</t>
  </si>
  <si>
    <t>Pol38</t>
  </si>
  <si>
    <t>Závěrečný úklid po montáži</t>
  </si>
  <si>
    <t>Pol39</t>
  </si>
  <si>
    <t>Software pro DDC regulaci - rozšíření MaR</t>
  </si>
  <si>
    <t>Pol40</t>
  </si>
  <si>
    <t>Software pro vizualizaci - rozšíření MaR</t>
  </si>
  <si>
    <t>Pol41</t>
  </si>
  <si>
    <t>Uvedení do provozu - rozšíření MaR</t>
  </si>
  <si>
    <t>Pol42</t>
  </si>
  <si>
    <t>Provedení komplexní zkoušky - rozšíření MaR</t>
  </si>
  <si>
    <t>Pol44</t>
  </si>
  <si>
    <t>Revize připojení napájení silnoproudých zařízení</t>
  </si>
  <si>
    <t>88</t>
  </si>
  <si>
    <t>Pol45</t>
  </si>
  <si>
    <t>Konzultace a koodinace před manipulací se stávající kabeláží</t>
  </si>
  <si>
    <t>hod</t>
  </si>
  <si>
    <t>90</t>
  </si>
  <si>
    <t>Pol46</t>
  </si>
  <si>
    <t>Koodinace instalace silnoproudu a ostatních technologií</t>
  </si>
  <si>
    <t>92</t>
  </si>
  <si>
    <t>D.1.4.3 - Technologie chlazení</t>
  </si>
  <si>
    <t xml:space="preserve">    732 - Strojovny </t>
  </si>
  <si>
    <t xml:space="preserve">    733 - Rozvod potrubí</t>
  </si>
  <si>
    <t xml:space="preserve">    734 - Armatury</t>
  </si>
  <si>
    <t xml:space="preserve">    7-997 - Náplně</t>
  </si>
  <si>
    <t>VRN - Vedlejší rozpočtové náklady</t>
  </si>
  <si>
    <t xml:space="preserve">    VN - Vedlejší náklady</t>
  </si>
  <si>
    <t>R_713 20</t>
  </si>
  <si>
    <t>Izolace ze syntetického kaučuku tl. 25 mm; role; µ &gt;= 8000; λ &lt;= 0,036 W/mK při 0°C; B-s3, d0</t>
  </si>
  <si>
    <t>R_713 21</t>
  </si>
  <si>
    <t>Izolace ze syntetického kaučuku tl. 19 mm pro potrubí průměru 25 mm; hadice; µ &gt;= 8000; λ &lt;= 0,036 W/mK při 0°C; BL-s3, d0</t>
  </si>
  <si>
    <t>bm</t>
  </si>
  <si>
    <t>732</t>
  </si>
  <si>
    <t xml:space="preserve">Strojovny </t>
  </si>
  <si>
    <t>R_732 1</t>
  </si>
  <si>
    <t>PE1 Čerpadlo s mokrým rotorem; DN40/PN6/PN10; 10 m; 3 m3/h; elektrická soustava 230-1-50 Hz; Pe= 463 W; EG35% +30°C</t>
  </si>
  <si>
    <t>R_732 2</t>
  </si>
  <si>
    <t>PE2 Čerpadlo kalové ponorné; DN40/PN6/PN10; 15 m; 4 m3/h; elektrická soustava 230-1-50 Hz; Pe= 1000 W; voda +10°C</t>
  </si>
  <si>
    <t>998732201</t>
  </si>
  <si>
    <t>Přesun hmot pro strojovny stanovený procentní sazbou (%) z ceny vodorovná dopravní vzdálenost do 50 m v objektech výšky do 6 m</t>
  </si>
  <si>
    <t>https://podminky.urs.cz/item/CS_URS_2023_02/998732201</t>
  </si>
  <si>
    <t>733</t>
  </si>
  <si>
    <t>Rozvod potrubí</t>
  </si>
  <si>
    <t>R_733 11</t>
  </si>
  <si>
    <t>Potrubí plast 25x2,3; PPR; návin; SDR 11</t>
  </si>
  <si>
    <t>R_733 12</t>
  </si>
  <si>
    <t>Potrubí plast 32x2,9; PPR; návin; SDR 11</t>
  </si>
  <si>
    <t>R_733 12.1</t>
  </si>
  <si>
    <t>Potrubí plast kompozit se střední vrstvou ze skelných vláken 63x5,8; PPR; 4 m; SDR 11</t>
  </si>
  <si>
    <t>R_733 13</t>
  </si>
  <si>
    <t>Potrubí plast kompozit se střední vrstvou ze skelných vláken 75x6,8; PPR; 4 m; SDR 11</t>
  </si>
  <si>
    <t>R_733 14</t>
  </si>
  <si>
    <t>Potrubí plast kompozit se střední vrstvou ze skelných vláken 315x28,6; PPR; 5,8 m; SDR 11; svařování natupo</t>
  </si>
  <si>
    <t>R_733 15</t>
  </si>
  <si>
    <t>Potrubí předizolované plast kompozit se střední vrstvou ze skelných vláken 315x28,6; PPR; 5,8 m; SDR 11; svařování natupo; tl. Izolace 50 mm</t>
  </si>
  <si>
    <t>R_733 16</t>
  </si>
  <si>
    <t>koleno předizolované 45° PPR 315x28,6</t>
  </si>
  <si>
    <t>R_733 17</t>
  </si>
  <si>
    <t>Potrubí nerez 254x2,0; AISI304; 6 m</t>
  </si>
  <si>
    <t>R_733 18</t>
  </si>
  <si>
    <t>chránička plastová DN50</t>
  </si>
  <si>
    <t>998733201</t>
  </si>
  <si>
    <t>Přesun hmot pro rozvody potrubí stanovený procentní sazbou z ceny vodorovná dopravní vzdálenost do 50 m v objektech výšky do 6 m</t>
  </si>
  <si>
    <t>https://podminky.urs.cz/item/CS_URS_2023_02/998733201</t>
  </si>
  <si>
    <t>734</t>
  </si>
  <si>
    <t>Armatury</t>
  </si>
  <si>
    <t>R_734 3</t>
  </si>
  <si>
    <t>Kulový kohout nerezový 3/4" s vnitřními závity; minimálně AISI304; PN42; s pákou; kvs 18,5</t>
  </si>
  <si>
    <t>R_734 4</t>
  </si>
  <si>
    <t>Zpětná klapka mezipřírubová motýlková DN65/PN10/PN16; nerezové uzavírací těleso a pružina minimálně AISI304; kvs 54</t>
  </si>
  <si>
    <t>R_734 5</t>
  </si>
  <si>
    <t>Uzavírací klapka mezipřírubová DN65/PN10/PN16; nerezové uzavírací těleso a táhlo minimálně AISI304; kvs 240</t>
  </si>
  <si>
    <t>R_734 6</t>
  </si>
  <si>
    <t>Teploměr průměr 100 mm se zadním vývodem a jímkou 1/2" délky 65 mm 0°C až +120°C</t>
  </si>
  <si>
    <t>R_734 7</t>
  </si>
  <si>
    <t>Tryska pro sprchování sněžné jámy 3/4"</t>
  </si>
  <si>
    <t>R_734 8</t>
  </si>
  <si>
    <t>Manometr průměr 100 mm s třícestným manometrickým kohoutem 1/2" 0 až 10 Bar</t>
  </si>
  <si>
    <t>R_734 9</t>
  </si>
  <si>
    <t>Třícestný regulační ventil DN32 s elektrickým pohonem; závitový; kvs 16; 3-bodový; 0,6 kN; 24 V</t>
  </si>
  <si>
    <t>998734201</t>
  </si>
  <si>
    <t>Přesun hmot pro armatury stanovený procentní sazbou (%) z ceny vodorovná dopravní vzdálenost do 50 m v objektech výšky do 6 m</t>
  </si>
  <si>
    <t>https://podminky.urs.cz/item/CS_URS_2023_02/998734201</t>
  </si>
  <si>
    <t>7-997</t>
  </si>
  <si>
    <t>Náplně</t>
  </si>
  <si>
    <t>R-997_23</t>
  </si>
  <si>
    <t>Nemrznoucí směs na bázi etylenglykolu; 30% roztok; bod tuhnutí -15°C; mechanické vlastnosti (při teplotě +20°C): hustota= 1050 kg/m3; viskozita 2,2 cP; měrná tepelná kapacita= 3648 J/kgK</t>
  </si>
  <si>
    <t>-1951125836</t>
  </si>
  <si>
    <t>998799201</t>
  </si>
  <si>
    <t>Přesun hmot stanovený procentní sazbou (%) z ceny vodorovná dopravní vzdálenost do 50 m v objektech výšky do 6 m</t>
  </si>
  <si>
    <t>-851606219</t>
  </si>
  <si>
    <t>VRN</t>
  </si>
  <si>
    <t>VN</t>
  </si>
  <si>
    <t>Vedlejší náklady</t>
  </si>
  <si>
    <t>R_99 24</t>
  </si>
  <si>
    <t>Provozní zkouška zařízení</t>
  </si>
  <si>
    <t>h</t>
  </si>
  <si>
    <t>1024</t>
  </si>
  <si>
    <t>R_99 25</t>
  </si>
  <si>
    <t>Odvzdušnění soustavy</t>
  </si>
  <si>
    <t>R_99 26</t>
  </si>
  <si>
    <t>Proplach soustavy</t>
  </si>
  <si>
    <t>R_99 27</t>
  </si>
  <si>
    <t>Tlaková zkouška</t>
  </si>
  <si>
    <t>R_99 28</t>
  </si>
  <si>
    <t>Hydraulické vyvážení a zaregulování soustavy</t>
  </si>
  <si>
    <t>R_99 29</t>
  </si>
  <si>
    <t>Značení potrubních tras a armatur</t>
  </si>
  <si>
    <t>R_99 32</t>
  </si>
  <si>
    <t>Předávací dokumentace</t>
  </si>
  <si>
    <t>LED</t>
  </si>
  <si>
    <t>nová ledová plocha</t>
  </si>
  <si>
    <t>1676,49376666975</t>
  </si>
  <si>
    <t>D.1.4.4 - Ledová plocha</t>
  </si>
  <si>
    <t xml:space="preserve">    764 - Konstrukce klempířské</t>
  </si>
  <si>
    <t xml:space="preserve">    783 - Dokončovací práce - nátěry</t>
  </si>
  <si>
    <t>271542214</t>
  </si>
  <si>
    <t>Podsyp pod základové konstrukce se zhutněním a urovnáním povrchu ze štěrkodrtě frakce 0-32 mm</t>
  </si>
  <si>
    <t>-249507640</t>
  </si>
  <si>
    <t>"nová ledová plocha - hutněný podsyp" LED*0,153</t>
  </si>
  <si>
    <t>631311134</t>
  </si>
  <si>
    <t>Mazanina z betonu prostého bez zvýšených nároků na prostředí tl. přes 120 do 240 mm tř. C 16/20</t>
  </si>
  <si>
    <t>2066642244</t>
  </si>
  <si>
    <t>https://podminky.urs.cz/item/CS_URS_2023_02/631311134</t>
  </si>
  <si>
    <t>"nová ledová plocha - vyhřívaná deska" LED*0,15</t>
  </si>
  <si>
    <t>"zesílení desky pro topný registr" 28*2,3*0,3</t>
  </si>
  <si>
    <t>631311235</t>
  </si>
  <si>
    <t>Mazanina z betonu prostého se zvýšenými nároky na prostředí tl. přes 120 do 240 mm tř. C 30/37</t>
  </si>
  <si>
    <t>992594303</t>
  </si>
  <si>
    <t>https://podminky.urs.cz/item/CS_URS_2023_02/631311235</t>
  </si>
  <si>
    <t>"nová ledová plocha - chlazená deska" LED*0,13</t>
  </si>
  <si>
    <t>631319175</t>
  </si>
  <si>
    <t>Příplatek k cenám mazanin za stržení povrchu spodní vrstvy mazaniny latí před vložením výztuže nebo pletiva pro tl. obou vrstev mazaniny přes 120 do 240 mm</t>
  </si>
  <si>
    <t>880873773</t>
  </si>
  <si>
    <t>https://podminky.urs.cz/item/CS_URS_2023_02/631319175</t>
  </si>
  <si>
    <t>"nová ledová plocha - chlazená deska" LED*0,13*2</t>
  </si>
  <si>
    <t>-249967343</t>
  </si>
  <si>
    <t>631362021</t>
  </si>
  <si>
    <t>Výztuž mazanin ze svařovaných sítí z drátů typu KARI</t>
  </si>
  <si>
    <t>1236589194</t>
  </si>
  <si>
    <t>https://podminky.urs.cz/item/CS_URS_2023_02/631362021</t>
  </si>
  <si>
    <t>nová ledová plocha - vyhřívaná deska</t>
  </si>
  <si>
    <t>LED*(3,04/1000)*1,25</t>
  </si>
  <si>
    <t>nová ledová plocha - chlazená deska</t>
  </si>
  <si>
    <t>LED*(7,9/1000)*1,25*2</t>
  </si>
  <si>
    <t>634662114</t>
  </si>
  <si>
    <t>Výplň dilatačních spar mazanin akrylátovým tmelem, šířka spáry přes 20 do 30 mm</t>
  </si>
  <si>
    <t>-1685731643</t>
  </si>
  <si>
    <t>https://podminky.urs.cz/item/CS_URS_2023_02/634662114</t>
  </si>
  <si>
    <t>obvodová dilatace nové ledové plochy od obruby</t>
  </si>
  <si>
    <t>((60,72-8,86*2+28,72-8,86*2)*2+pi*8,86*2)</t>
  </si>
  <si>
    <t>1684664324</t>
  </si>
  <si>
    <t>((60,72-8,86*2+28,72-8,86*2)*2+pi*8,86*2)*0,3</t>
  </si>
  <si>
    <t>1884156325</t>
  </si>
  <si>
    <t>-1563297743</t>
  </si>
  <si>
    <t>711471051</t>
  </si>
  <si>
    <t>Provedení izolace proti povrchové a podpovrchové tlakové vodě termoplasty na ploše vodorovné V folií PVC lepenou</t>
  </si>
  <si>
    <t>-1686709168</t>
  </si>
  <si>
    <t>https://podminky.urs.cz/item/CS_URS_2023_02/711471051</t>
  </si>
  <si>
    <t>"nová ledová plocha - hydroizolační vrstva" LED*2</t>
  </si>
  <si>
    <t>711472051</t>
  </si>
  <si>
    <t>Provedení izolace proti povrchové a podpovrchové tlakové vodě termoplasty na ploše svislé S folií PVC lepenou</t>
  </si>
  <si>
    <t>-1169755114</t>
  </si>
  <si>
    <t>https://podminky.urs.cz/item/CS_URS_2023_02/711472051</t>
  </si>
  <si>
    <t>obvod nové ledové plochy u obruby</t>
  </si>
  <si>
    <t>((60,72-8,86*2+28,72-8,86*2)*2+pi*8,86*2)*0,1</t>
  </si>
  <si>
    <t>28322004</t>
  </si>
  <si>
    <t>fólie hydroizolační pro spodní stavbu mPVC tl 1,5mm</t>
  </si>
  <si>
    <t>165064833</t>
  </si>
  <si>
    <t>3369,3545333395*1,1655 'Přepočtené koeficientem množství</t>
  </si>
  <si>
    <t>711491171</t>
  </si>
  <si>
    <t>Provedení doplňků izolace proti vodě textilií na ploše vodorovné V vrstva podkladní</t>
  </si>
  <si>
    <t>514634415</t>
  </si>
  <si>
    <t>https://podminky.urs.cz/item/CS_URS_2023_02/711491171</t>
  </si>
  <si>
    <t>"nová ledová plocha - separační textilie" LED</t>
  </si>
  <si>
    <t>69311172</t>
  </si>
  <si>
    <t>geotextilie PP s ÚV stabilizací 300g/m2</t>
  </si>
  <si>
    <t>-2098697532</t>
  </si>
  <si>
    <t>1676,49376666975*1,05 'Přepočtené koeficientem množství</t>
  </si>
  <si>
    <t>-2147246959</t>
  </si>
  <si>
    <t>-1159392134</t>
  </si>
  <si>
    <t>-1889889230</t>
  </si>
  <si>
    <t>"nová ledová plocha - tepelná izolace" LED</t>
  </si>
  <si>
    <t>28376354</t>
  </si>
  <si>
    <t>deska perimetrická pro zateplení spodních staveb 200kPa λ=0,034 tl 100mm</t>
  </si>
  <si>
    <t>797024375</t>
  </si>
  <si>
    <t>713123112</t>
  </si>
  <si>
    <t>Montáž tepelně izolačního systému základové desky z XPS desek na vodorovné ploše jednovrstvého tloušťky izolace přes 100 do 200 mm</t>
  </si>
  <si>
    <t>-2123408131</t>
  </si>
  <si>
    <t>https://podminky.urs.cz/item/CS_URS_2023_02/713123112</t>
  </si>
  <si>
    <t>obvodová izolace mezi mantinelem a podlahou</t>
  </si>
  <si>
    <t>((60,72-8,86*2+28,72-8,86*2)*2+pi*8,86*2)*0,18</t>
  </si>
  <si>
    <t>28376446</t>
  </si>
  <si>
    <t>deska XPS hrana rovná a strukturovaný povrch 300kPA λ=0,035 tl 150mm</t>
  </si>
  <si>
    <t>-594253235</t>
  </si>
  <si>
    <t>29,46*1,18 'Přepočtené koeficientem množství</t>
  </si>
  <si>
    <t>713191132</t>
  </si>
  <si>
    <t>Montáž tepelné izolace stavebních konstrukcí - doplňky a konstrukční součásti podlah, stropů vrchem nebo střech překrytím fólií separační z PE</t>
  </si>
  <si>
    <t>1195059557</t>
  </si>
  <si>
    <t>https://podminky.urs.cz/item/CS_URS_2023_02/713191132</t>
  </si>
  <si>
    <t>"nová ledová plocha - separační PE fólie" LED*3</t>
  </si>
  <si>
    <t>((60,72-8,86*2+28,72-8,86*2)*2+pi*8,86*2)*0,1*2</t>
  </si>
  <si>
    <t>28329041</t>
  </si>
  <si>
    <t>fólie PE separační či ochranná tl 0,1mm</t>
  </si>
  <si>
    <t>-1166982353</t>
  </si>
  <si>
    <t>5062,215*1,1655 'Přepočtené koeficientem množství</t>
  </si>
  <si>
    <t>1719455602</t>
  </si>
  <si>
    <t>"nová ledová plocha - kluzná vrstva" LED</t>
  </si>
  <si>
    <t>28323053</t>
  </si>
  <si>
    <t>fólie PE (500 kg/m3) separační podlahová oddělující tepelnou izolaci tl 0,6mm</t>
  </si>
  <si>
    <t>-1393618576</t>
  </si>
  <si>
    <t>1676,49376666975*1,1655 'Přepočtené koeficientem množství</t>
  </si>
  <si>
    <t>1284622318</t>
  </si>
  <si>
    <t>542769068</t>
  </si>
  <si>
    <t>764</t>
  </si>
  <si>
    <t>Konstrukce klempířské</t>
  </si>
  <si>
    <t>764011624</t>
  </si>
  <si>
    <t>Dilatační lišta z pozinkovaného plechu s povrchovou úpravou připojovací, včetně tmelení rš 200 mm</t>
  </si>
  <si>
    <t>1136702552</t>
  </si>
  <si>
    <t>https://podminky.urs.cz/item/CS_URS_2023_02/764011624</t>
  </si>
  <si>
    <t>998764201</t>
  </si>
  <si>
    <t>Přesun hmot pro konstrukce klempířské stanovený procentní sazbou (%) z ceny vodorovná dopravní vzdálenost do 50 m v objektech výšky do 6 m</t>
  </si>
  <si>
    <t>262062202</t>
  </si>
  <si>
    <t>https://podminky.urs.cz/item/CS_URS_2023_02/998764201</t>
  </si>
  <si>
    <t>998764292</t>
  </si>
  <si>
    <t>Přesun hmot pro konstrukce klempířské stanovený procentní sazbou (%) z ceny Příplatek k cenám za zvětšený přesun přes vymezenou největší dopravní vzdálenost do 100 m</t>
  </si>
  <si>
    <t>493732406</t>
  </si>
  <si>
    <t>https://podminky.urs.cz/item/CS_URS_2023_02/998764292</t>
  </si>
  <si>
    <t>76701IH001</t>
  </si>
  <si>
    <t>Demontáž a uskladnění mantinelů včetně plexiskel a příslušenství</t>
  </si>
  <si>
    <t>soubor</t>
  </si>
  <si>
    <t>694201851</t>
  </si>
  <si>
    <t>777131105</t>
  </si>
  <si>
    <t>Penetrační nátěr podlahy epoxidový na podklad z čerstvého betonu</t>
  </si>
  <si>
    <t>-1793171500</t>
  </si>
  <si>
    <t>https://podminky.urs.cz/item/CS_URS_2023_02/777131105</t>
  </si>
  <si>
    <t>"nová ledová plocha - barevný epoxidový nátěr" LED</t>
  </si>
  <si>
    <t>777611101</t>
  </si>
  <si>
    <t>Krycí nátěr podlahy dekorativní epoxidový</t>
  </si>
  <si>
    <t>-1880519210</t>
  </si>
  <si>
    <t>https://podminky.urs.cz/item/CS_URS_2023_02/777611101</t>
  </si>
  <si>
    <t>-36872896</t>
  </si>
  <si>
    <t>284352529</t>
  </si>
  <si>
    <t>783</t>
  </si>
  <si>
    <t>Dokončovací práce - nátěry</t>
  </si>
  <si>
    <t>783S0139001</t>
  </si>
  <si>
    <t>Lajnování hrací plochy</t>
  </si>
  <si>
    <t>1513312212</t>
  </si>
  <si>
    <t>DEM_JAM</t>
  </si>
  <si>
    <t>demolovaná plocha okolo sněžné jámy</t>
  </si>
  <si>
    <t>160</t>
  </si>
  <si>
    <t>DEM_LED</t>
  </si>
  <si>
    <t>demolovaná stávající ledová plocha</t>
  </si>
  <si>
    <t>1730</t>
  </si>
  <si>
    <t>DEM_OKO_1</t>
  </si>
  <si>
    <t>demolovaná okolní plocha 1</t>
  </si>
  <si>
    <t>1316</t>
  </si>
  <si>
    <t>DEM_OKO_2</t>
  </si>
  <si>
    <t>demolovaná okolní plocha 2</t>
  </si>
  <si>
    <t>3330</t>
  </si>
  <si>
    <t>DEM_ROLB</t>
  </si>
  <si>
    <t>demolovaná podlaha rolbárny</t>
  </si>
  <si>
    <t>36,8</t>
  </si>
  <si>
    <t>D.1.9 - Demolice</t>
  </si>
  <si>
    <t>STÁVAJÍCÍ ROZVADĚČE MX JE NUTNÉ PŘED ZAPOČETÍM DEMOLIČNÍCH PRACÍ OCHRÁNIT, ABY NEDOŠLO K JEJICH POŠKOZENÍ</t>
  </si>
  <si>
    <t>113152112</t>
  </si>
  <si>
    <t>Odstranění podkladů zpevněných ploch s přemístěním na skládku na vzdálenost do 20 m nebo s naložením na dopravní prostředek z kameniva drceného</t>
  </si>
  <si>
    <t>275288266</t>
  </si>
  <si>
    <t>https://podminky.urs.cz/item/CS_URS_2023_02/113152112</t>
  </si>
  <si>
    <t>ostatní plocha</t>
  </si>
  <si>
    <t>DEM_OKO_1*0,2</t>
  </si>
  <si>
    <t>DEM_OKO_2*0,2</t>
  </si>
  <si>
    <t>113152113</t>
  </si>
  <si>
    <t>Odstranění podkladů zpevněných ploch s přemístěním na skládku na vzdálenost do 20 m nebo s naložením na dopravní prostředek z asfaltového recyklátu</t>
  </si>
  <si>
    <t>1464589421</t>
  </si>
  <si>
    <t>stávající ledová plocha</t>
  </si>
  <si>
    <t>DEM_LED*0,14</t>
  </si>
  <si>
    <t>113154114</t>
  </si>
  <si>
    <t>Frézování živičného podkladu nebo krytu s naložením na dopravní prostředek plochy do 500 m2 bez překážek v trase pruhu šířky do 0,5 m, tloušťky vrstvy 100 mm</t>
  </si>
  <si>
    <t>-1072769654</t>
  </si>
  <si>
    <t>https://podminky.urs.cz/item/CS_URS_2023_02/113154114</t>
  </si>
  <si>
    <t>"oprava asfaltové plochy" 240</t>
  </si>
  <si>
    <t>890351851</t>
  </si>
  <si>
    <t>Bourání šachet a jímek strojně velikosti obestavěného prostoru přes 3 do 5 m3 ze železobetonu</t>
  </si>
  <si>
    <t>2029726906</t>
  </si>
  <si>
    <t>https://podminky.urs.cz/item/CS_URS_2023_02/890351851</t>
  </si>
  <si>
    <t>"vybourání stávající sněžné jámy" 27</t>
  </si>
  <si>
    <t>919735112</t>
  </si>
  <si>
    <t>Řezání stávajícího živičného krytu nebo podkladu hloubky přes 50 do 100 mm</t>
  </si>
  <si>
    <t>970269686</t>
  </si>
  <si>
    <t>https://podminky.urs.cz/item/CS_URS_2023_02/919735112</t>
  </si>
  <si>
    <t>"zařezání bourané plochy okolo sněžné jámy" 27,8</t>
  </si>
  <si>
    <t>919735122</t>
  </si>
  <si>
    <t>Řezání stávajícího betonového krytu nebo podkladu hloubky přes 50 do 100 mm</t>
  </si>
  <si>
    <t>-2070845897</t>
  </si>
  <si>
    <t>https://podminky.urs.cz/item/CS_URS_2023_02/919735122</t>
  </si>
  <si>
    <t>124792612</t>
  </si>
  <si>
    <t>961055111</t>
  </si>
  <si>
    <t>Bourání základů z betonu železového</t>
  </si>
  <si>
    <t>546945183</t>
  </si>
  <si>
    <t>https://podminky.urs.cz/item/CS_URS_2023_02/961055111</t>
  </si>
  <si>
    <t>"obruba ledové plochy" 52</t>
  </si>
  <si>
    <t>963013530</t>
  </si>
  <si>
    <t>Bourání stropů s keramickou výplní včetně vybourání nosníků a jejich odklizení jakékoliv tloušťky</t>
  </si>
  <si>
    <t>1039163238</t>
  </si>
  <si>
    <t>https://podminky.urs.cz/item/CS_URS_2023_02/963013530</t>
  </si>
  <si>
    <t>"zastropení neurčeného kanálu" 2,28*3,85*0,2</t>
  </si>
  <si>
    <t>965042141</t>
  </si>
  <si>
    <t>Bourání mazanin betonových nebo z litého asfaltu tl. do 100 mm, plochy přes 4 m2</t>
  </si>
  <si>
    <t>1052557664</t>
  </si>
  <si>
    <t>https://podminky.urs.cz/item/CS_URS_2023_02/965042141</t>
  </si>
  <si>
    <t>"beton s kari a chladicím potrubím" DEM_LED*0,07</t>
  </si>
  <si>
    <t>"betonová mazanina" DEM_LED*0,05</t>
  </si>
  <si>
    <t>"betonová mazanina" DEM_LED*0,02</t>
  </si>
  <si>
    <t>"beton s nátěrem a potrubím" DEM_LED*0,075</t>
  </si>
  <si>
    <t>"betonová mazanina s pletivem při spodním líci" DEM_LED*0,055</t>
  </si>
  <si>
    <t>okolní plocha</t>
  </si>
  <si>
    <t>"vrchní podlaha drátkobeton" DEM_OKO_1*0,1</t>
  </si>
  <si>
    <t>"vrchní podlaha drátkobeton" DEM_OKO_2*0,1</t>
  </si>
  <si>
    <t>plocha okolo sněžné jámy</t>
  </si>
  <si>
    <t>"asfaltobeton" DEM_JAM*0,06</t>
  </si>
  <si>
    <t>"betonový potěr" DEM_JAM*0,015</t>
  </si>
  <si>
    <t>"betonová mazanina" DEM_JAM*0,075</t>
  </si>
  <si>
    <t>965042241</t>
  </si>
  <si>
    <t>Bourání mazanin betonových nebo z litého asfaltu tl. přes 100 mm, plochy přes 4 m2</t>
  </si>
  <si>
    <t>49603153</t>
  </si>
  <si>
    <t>https://podminky.urs.cz/item/CS_URS_2023_02/965042241</t>
  </si>
  <si>
    <t>"beton" DEM_LED*0,2</t>
  </si>
  <si>
    <t>rolbárna</t>
  </si>
  <si>
    <t>"betonová mazanina ve spádu" DEM_ROLB*0,145</t>
  </si>
  <si>
    <t>"betonová mazanina" DEM_ROLB*0,2</t>
  </si>
  <si>
    <t>"betonová mazanina" DEM_JAM*0,28</t>
  </si>
  <si>
    <t>965049111</t>
  </si>
  <si>
    <t>Bourání mazanin Příplatek k cenám za bourání mazanin betonových se svařovanou sítí, tl. do 100 mm</t>
  </si>
  <si>
    <t>1277617357</t>
  </si>
  <si>
    <t>https://podminky.urs.cz/item/CS_URS_2023_02/965049111</t>
  </si>
  <si>
    <t>965049121</t>
  </si>
  <si>
    <t>Bourání mazanin Příplatek k cenám za bourání mazanin betonových s ocelovými vlákny (drátkobeton), tl. do 100 mm</t>
  </si>
  <si>
    <t>2026546374</t>
  </si>
  <si>
    <t>https://podminky.urs.cz/item/CS_URS_2023_02/965049121</t>
  </si>
  <si>
    <t>965081353</t>
  </si>
  <si>
    <t>Bourání podlah z dlaždic bez podkladního lože nebo mazaniny, s jakoukoliv výplní spár betonových, teracových nebo čedičových tl. přes 40 mm, plochy přes 1 m2</t>
  </si>
  <si>
    <t>-600938979</t>
  </si>
  <si>
    <t>https://podminky.urs.cz/item/CS_URS_2023_02/965081353</t>
  </si>
  <si>
    <t>213591633</t>
  </si>
  <si>
    <t>1197741713</t>
  </si>
  <si>
    <t>5572,913*2,5 'Přepočtené koeficientem množství</t>
  </si>
  <si>
    <t>1053052928</t>
  </si>
  <si>
    <t>-1074412186</t>
  </si>
  <si>
    <t>5572,913*9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</si>
  <si>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</si>
  <si>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</si>
  <si>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-1357849233</t>
  </si>
  <si>
    <t>https://podminky.urs.cz/item/CS_URS_2023_02/997013631</t>
  </si>
  <si>
    <t>997013814</t>
  </si>
  <si>
    <t>Poplatek za uložení stavebního odpadu na skládce (skládkovné) z izolačních materiálů zatříděného do Katalogu odpadů pod kódem 17 06 04</t>
  </si>
  <si>
    <t>1941908122</t>
  </si>
  <si>
    <t>https://podminky.urs.cz/item/CS_URS_2023_02/997013814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</si>
  <si>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</si>
  <si>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</si>
  <si>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-766316646</t>
  </si>
  <si>
    <t>https://podminky.urs.cz/item/CS_URS_2023_02/997013869</t>
  </si>
  <si>
    <t>997013873</t>
  </si>
  <si>
    <t>1045190544</t>
  </si>
  <si>
    <t>https://podminky.urs.cz/item/CS_URS_2023_02/997013873</t>
  </si>
  <si>
    <t>227390438</t>
  </si>
  <si>
    <t>711131811</t>
  </si>
  <si>
    <t>Odstranění izolace proti zemní vlhkosti na ploše vodorovné V</t>
  </si>
  <si>
    <t>739630089</t>
  </si>
  <si>
    <t>https://podminky.urs.cz/item/CS_URS_2023_02/711131811</t>
  </si>
  <si>
    <t>odstranění hydroizolačních vrstev podlahových skladeb</t>
  </si>
  <si>
    <t>DEM_LED*(1+3+2)</t>
  </si>
  <si>
    <t>1615477452</t>
  </si>
  <si>
    <t>-100053626</t>
  </si>
  <si>
    <t>713120823</t>
  </si>
  <si>
    <t>Odstranění tepelné izolace podlah z rohoží, pásů, dílců, desek, bloků podlah volně kladených nebo mezi trámy z polystyrenu, tloušťka izolace suchého, tloušťka izolace přes 100 mm</t>
  </si>
  <si>
    <t>-1824231846</t>
  </si>
  <si>
    <t>https://podminky.urs.cz/item/CS_URS_2023_02/713120823</t>
  </si>
  <si>
    <t>odstranění tepelné izolace podlahových skladeb</t>
  </si>
  <si>
    <t>1951470266</t>
  </si>
  <si>
    <t>1772530624</t>
  </si>
  <si>
    <t>767651800</t>
  </si>
  <si>
    <t>Demontáž vratových zárubní odřezáním od upevnění, plochy vrat přes 4,5 do 10 m2</t>
  </si>
  <si>
    <t>2118847119</t>
  </si>
  <si>
    <t>https://podminky.urs.cz/item/CS_URS_2023_02/767651800</t>
  </si>
  <si>
    <t>"demontáž rolovacích vrat" 1</t>
  </si>
  <si>
    <t>"demontáž plechových vrat" 1</t>
  </si>
  <si>
    <t>767651812</t>
  </si>
  <si>
    <t>Demontáž garážových a průmyslových vrat sekčních zajížděcích pod strop, plochy přes 6 do 9 m2</t>
  </si>
  <si>
    <t>1724674374</t>
  </si>
  <si>
    <t>https://podminky.urs.cz/item/CS_URS_2023_02/767651812</t>
  </si>
  <si>
    <t>828009608</t>
  </si>
  <si>
    <t>767D19001</t>
  </si>
  <si>
    <t>Demontáž nízkého oplechovaného zábradlí</t>
  </si>
  <si>
    <t>1940158487</t>
  </si>
  <si>
    <t>1454336668</t>
  </si>
  <si>
    <t>-692258616</t>
  </si>
  <si>
    <t>776201813</t>
  </si>
  <si>
    <t>Demontáž povlakových podlahovin lepených z velkých ploch strojně</t>
  </si>
  <si>
    <t>-1880808090</t>
  </si>
  <si>
    <t>https://podminky.urs.cz/item/CS_URS_2023_02/776201813</t>
  </si>
  <si>
    <t>odstranění pryžových pásů</t>
  </si>
  <si>
    <t>1801452121</t>
  </si>
  <si>
    <t>-1557861598</t>
  </si>
  <si>
    <t>SO02 - Technologický kanál</t>
  </si>
  <si>
    <t>D.2.1 - Architektonicko stavebni řešení</t>
  </si>
  <si>
    <t xml:space="preserve">    766 - Konstrukce truhlářské</t>
  </si>
  <si>
    <t>153812111W</t>
  </si>
  <si>
    <t>Trn z betonářské oceli včetně zainjektování při průměru oceli 12 mm, délky 0,4 m, vrt hloubky 250 mm</t>
  </si>
  <si>
    <t>-336279310</t>
  </si>
  <si>
    <t>"uzavření nevyužitého energokanálu" 8*2</t>
  </si>
  <si>
    <t>"uzavření nevyužitého kanálu" 8*2*2</t>
  </si>
  <si>
    <t>"zazdění vybouraných dveří" 6*2</t>
  </si>
  <si>
    <t>174111102</t>
  </si>
  <si>
    <t>Zásyp sypaninou z jakékoliv horniny ručně s uložením výkopku ve vrstvách se zhutněním v uzavřených prostorách s urovnáním povrchu zásypu</t>
  </si>
  <si>
    <t>-1964935490</t>
  </si>
  <si>
    <t>https://podminky.urs.cz/item/CS_URS_2023_02/174111102</t>
  </si>
  <si>
    <t>"zásyp nevyužitého energokanálu" 28,7*1,686*1,88</t>
  </si>
  <si>
    <t>"zásyp části neupřesněného kanálu" 3,35*2,25*1,8</t>
  </si>
  <si>
    <t>"zásyp zrušeného schodiště" 0,9*2,31</t>
  </si>
  <si>
    <t>58344197</t>
  </si>
  <si>
    <t>štěrkodrť frakce 0/63</t>
  </si>
  <si>
    <t>1145180386</t>
  </si>
  <si>
    <t>106,616316*2,16 'Přepočtené koeficientem množství</t>
  </si>
  <si>
    <t>279113152</t>
  </si>
  <si>
    <t>Základové zdi z tvárnic ztraceného bednění včetně výplně z betonu bez zvláštních nároků na vliv prostředí třídy C 25/30, tloušťky zdiva přes 150 do 200 mm</t>
  </si>
  <si>
    <t>2061179709</t>
  </si>
  <si>
    <t>https://podminky.urs.cz/item/CS_URS_2023_02/279113152</t>
  </si>
  <si>
    <t>"zazdění vybouraných dveří" 0,8*2,0</t>
  </si>
  <si>
    <t>279113153</t>
  </si>
  <si>
    <t>Základové zdi z tvárnic ztraceného bednění včetně výplně z betonu bez zvláštních nároků na vliv prostředí třídy C 25/30, tloušťky zdiva přes 200 do 250 mm</t>
  </si>
  <si>
    <t>-1383130354</t>
  </si>
  <si>
    <t>https://podminky.urs.cz/item/CS_URS_2023_02/279113153</t>
  </si>
  <si>
    <t>"uzavření nevyužitého energokanálu" 1,686*2,24</t>
  </si>
  <si>
    <t>"uzavření neurčeného kanálu" 2,25*1,8*2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</si>
  <si>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</si>
  <si>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</si>
  <si>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457474087</t>
  </si>
  <si>
    <t>https://podminky.urs.cz/item/CS_URS_2023_02/279361821</t>
  </si>
  <si>
    <t>uzavření nevyužitého energokanálu</t>
  </si>
  <si>
    <t>1,686*8*(0,61/1000)*1,05</t>
  </si>
  <si>
    <t>2,5*11*(0,89/1000)*1,05</t>
  </si>
  <si>
    <t>uzavření neurčeného kanálu</t>
  </si>
  <si>
    <t>1,8*8*(0,61/1000)*1,05*2</t>
  </si>
  <si>
    <t>2,5*11*(0,89/1000)*1,05*2</t>
  </si>
  <si>
    <t>zazdění vybouraných dveří</t>
  </si>
  <si>
    <t>0,8*7*(0,61/1000)*1,05</t>
  </si>
  <si>
    <t>2,0*6*(0,89/1000)*1,05</t>
  </si>
  <si>
    <t>388129720</t>
  </si>
  <si>
    <t>Montáž dílců prefabrikovaných kanálů ze železobetonu pro rozvody se zalitím spár šířky do 30 mm krycích desek, hmotnosti do 1 t</t>
  </si>
  <si>
    <t>-1641947779</t>
  </si>
  <si>
    <t>https://podminky.urs.cz/item/CS_URS_2023_02/388129720</t>
  </si>
  <si>
    <t>"zpětné zakrytí energokanálu" 1</t>
  </si>
  <si>
    <t>619991001</t>
  </si>
  <si>
    <t>Zakrytí vnitřních ploch před znečištěním včetně pozdějšího odkrytí podlah fólií přilepenou lepící páskou</t>
  </si>
  <si>
    <t>1374405312</t>
  </si>
  <si>
    <t>https://podminky.urs.cz/item/CS_URS_2023_02/619991001</t>
  </si>
  <si>
    <t>"sklad" 0,9*3,75</t>
  </si>
  <si>
    <t>619991011</t>
  </si>
  <si>
    <t>Zakrytí vnitřních ploch před znečištěním včetně pozdějšího odkrytí konstrukcí a prvků obalením fólií a přelepením páskou</t>
  </si>
  <si>
    <t>-181499207</t>
  </si>
  <si>
    <t>https://podminky.urs.cz/item/CS_URS_2023_02/619991011</t>
  </si>
  <si>
    <t>"zakrytí dveří" 0,8*2,0*2</t>
  </si>
  <si>
    <t>631311116</t>
  </si>
  <si>
    <t>Mazanina z betonu prostého bez zvýšených nároků na prostředí tl. přes 50 do 80 mm tř. C 25/30</t>
  </si>
  <si>
    <t>664430071</t>
  </si>
  <si>
    <t>https://podminky.urs.cz/item/CS_URS_2023_02/631311116</t>
  </si>
  <si>
    <t>"podlahová skladba PDL2 - betonová mazanina" 3,76*0,9*0,06</t>
  </si>
  <si>
    <t>631311133</t>
  </si>
  <si>
    <t>Mazanina z betonu prostého bez zvýšených nároků na prostředí tl. přes 120 do 240 mm tř. C 12/15</t>
  </si>
  <si>
    <t>-585474572</t>
  </si>
  <si>
    <t>https://podminky.urs.cz/item/CS_URS_2023_02/631311133</t>
  </si>
  <si>
    <t>"podlahová skladba PDL2" 3,76*0,9*0,15</t>
  </si>
  <si>
    <t>631319171</t>
  </si>
  <si>
    <t>Příplatek k cenám mazanin za stržení povrchu spodní vrstvy mazaniny latí před vložením výztuže nebo pletiva pro tl. obou vrstev mazaniny přes 50 do 80 mm</t>
  </si>
  <si>
    <t>-1110046198</t>
  </si>
  <si>
    <t>https://podminky.urs.cz/item/CS_URS_2023_02/631319171</t>
  </si>
  <si>
    <t>176510088</t>
  </si>
  <si>
    <t>2012034941</t>
  </si>
  <si>
    <t>podlahová skladba PDL2</t>
  </si>
  <si>
    <t>"podkladní beton" 3,76*0,9*(3,04/1000)*1,25</t>
  </si>
  <si>
    <t>"betonová mazanina" 3,76*0,9*(3,04/1000)*1,25</t>
  </si>
  <si>
    <t>599699817</t>
  </si>
  <si>
    <t>"sklad" 0,8*3,7</t>
  </si>
  <si>
    <t>952901111</t>
  </si>
  <si>
    <t>Vyčištění budov nebo objektů před předáním do užívání budov bytové nebo občanské výstavby, světlé výšky podlaží do 4 m</t>
  </si>
  <si>
    <t>-620703733</t>
  </si>
  <si>
    <t>https://podminky.urs.cz/item/CS_URS_2023_02/952901111</t>
  </si>
  <si>
    <t>963015131</t>
  </si>
  <si>
    <t>Demontáž prefabrikovaných krycích desek kanálů, šachet nebo žump hmotnosti do 0,12 t</t>
  </si>
  <si>
    <t>363445274</t>
  </si>
  <si>
    <t>https://podminky.urs.cz/item/CS_URS_2023_02/963015131</t>
  </si>
  <si>
    <t>"demontáž zakrytí energokanálu" 1</t>
  </si>
  <si>
    <t>-497636422</t>
  </si>
  <si>
    <t>711121131</t>
  </si>
  <si>
    <t>Provedení izolace proti zemní vlhkosti natěradly a tmely za horka na ploše vodorovné V nátěrem asfaltovým</t>
  </si>
  <si>
    <t>1549680935</t>
  </si>
  <si>
    <t>https://podminky.urs.cz/item/CS_URS_2023_02/711121131</t>
  </si>
  <si>
    <t>"podlahová skladba PDL2" 3,76*0,9</t>
  </si>
  <si>
    <t>711122131</t>
  </si>
  <si>
    <t>Provedení izolace proti zemní vlhkosti natěradly a tmely za horka na ploše svislé S nátěrem asfaltovým</t>
  </si>
  <si>
    <t>740337867</t>
  </si>
  <si>
    <t>https://podminky.urs.cz/item/CS_URS_2023_02/711122131</t>
  </si>
  <si>
    <t>"podlahová skladba PDL2 - vytažení na stěny" (3,76+0,9)*2*0,06</t>
  </si>
  <si>
    <t>1834949989</t>
  </si>
  <si>
    <t>3,9432*0,3 'Přepočtené koeficientem množství</t>
  </si>
  <si>
    <t>711131111</t>
  </si>
  <si>
    <t>Provedení izolace proti zemní vlhkosti pásy na sucho samolepícího asfaltového pásu na ploše vodovné V</t>
  </si>
  <si>
    <t>1518523103</t>
  </si>
  <si>
    <t>https://podminky.urs.cz/item/CS_URS_2023_02/711131111</t>
  </si>
  <si>
    <t>711132111</t>
  </si>
  <si>
    <t>Provedení izolace proti zemní vlhkosti pásy na sucho samolepícího asfaltového pásu na ploše svislé S</t>
  </si>
  <si>
    <t>-537608539</t>
  </si>
  <si>
    <t>https://podminky.urs.cz/item/CS_URS_2023_02/711132111</t>
  </si>
  <si>
    <t>62866281</t>
  </si>
  <si>
    <t>pás asfaltový samolepicí modifikovaný SBS s vložkou ze skleněné tkaniny se spalitelnou fólií nebo jemnozrnným minerálním posypem nebo textilií na horním povrchu tl 3,0mm</t>
  </si>
  <si>
    <t>1439934673</t>
  </si>
  <si>
    <t>0,5592*1,221 'Přepočtené koeficientem množství</t>
  </si>
  <si>
    <t>1296571304</t>
  </si>
  <si>
    <t>783367619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</si>
  <si>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</si>
  <si>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</si>
  <si>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</si>
  <si>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</si>
  <si>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-967412403</t>
  </si>
  <si>
    <t>https://podminky.urs.cz/item/CS_URS_2023_02/766660001</t>
  </si>
  <si>
    <t>"ozn. D03" 1</t>
  </si>
  <si>
    <t>61162074</t>
  </si>
  <si>
    <t>dveře jednokřídlé voštinové povrch laminátový plné 800x1970-2100mm</t>
  </si>
  <si>
    <t>41363660</t>
  </si>
  <si>
    <t>998766201</t>
  </si>
  <si>
    <t>Přesun hmot pro konstrukce truhlářské stanovený procentní sazbou (%) z ceny vodorovná dopravní vzdálenost do 50 m v objektech výšky do 6 m</t>
  </si>
  <si>
    <t>-208369549</t>
  </si>
  <si>
    <t>https://podminky.urs.cz/item/CS_URS_2023_02/998766201</t>
  </si>
  <si>
    <t>998766292</t>
  </si>
  <si>
    <t>Přesun hmot pro konstrukce truhlářské stanovený procentní sazbou (%) z ceny Příplatek k cenám za zvětšený přesun přes vymezenou největší dopravní vzdálenost do 100 m</t>
  </si>
  <si>
    <t>-208129698</t>
  </si>
  <si>
    <t>https://podminky.urs.cz/item/CS_URS_2023_02/998766292</t>
  </si>
  <si>
    <t>777611101.SKA.001</t>
  </si>
  <si>
    <t>Krycí epoxidový nátěr Sikafloor Garage podlahy</t>
  </si>
  <si>
    <t>-1806037235</t>
  </si>
  <si>
    <t>"podlahová skladba PDL2" 3,76*0,9+(3,76+0,9)*2*0,06</t>
  </si>
  <si>
    <t>777612101.SKA.001</t>
  </si>
  <si>
    <t>Uzavírací epoxidový nátěr Sikafloor Garage podlahy</t>
  </si>
  <si>
    <t>-1600554187</t>
  </si>
  <si>
    <t>-2111134208</t>
  </si>
  <si>
    <t>-595570629</t>
  </si>
  <si>
    <t>-148938382</t>
  </si>
  <si>
    <t>-2004528273</t>
  </si>
  <si>
    <t>558056802</t>
  </si>
  <si>
    <t>-1065528247</t>
  </si>
  <si>
    <t>0,8*2</t>
  </si>
  <si>
    <t>455849513</t>
  </si>
  <si>
    <t>1,6*1,05 'Přepočtené koeficientem množství</t>
  </si>
  <si>
    <t>-1252944714</t>
  </si>
  <si>
    <t>"nová výmalba po zrušeném schodišti" (3,76+0,9)*2*2,6+3,76*0,9</t>
  </si>
  <si>
    <t>967412478</t>
  </si>
  <si>
    <t>D.2.9 - Demolice</t>
  </si>
  <si>
    <t>-582813036</t>
  </si>
  <si>
    <t>"odbourání části stěny energokanálu" 28,9*0,25*0,8</t>
  </si>
  <si>
    <t>-836342938</t>
  </si>
  <si>
    <t>"dno energokanálu" 28,9*1,75*0,25</t>
  </si>
  <si>
    <t>620345729</t>
  </si>
  <si>
    <t>demontáž zastropení nevyužitého energokanálu</t>
  </si>
  <si>
    <t>(12+13,2)/0,3</t>
  </si>
  <si>
    <t>963053935</t>
  </si>
  <si>
    <t>Bourání železobetonových monolitických schodišťových ramen zazděných oboustranně</t>
  </si>
  <si>
    <t>-853318666</t>
  </si>
  <si>
    <t>https://podminky.urs.cz/item/CS_URS_2023_02/963053935</t>
  </si>
  <si>
    <t>"odbourání podesty a horních dvou stupňů" 0,51*0,9</t>
  </si>
  <si>
    <t>627181759</t>
  </si>
  <si>
    <t>"zastropení nevyužitého energokanálu" (20+22)*0,1</t>
  </si>
  <si>
    <t>965045113</t>
  </si>
  <si>
    <t>Bourání potěrů tl. do 50 mm cementových nebo pískocementových, plochy přes 4 m2</t>
  </si>
  <si>
    <t>-1052548</t>
  </si>
  <si>
    <t>https://podminky.urs.cz/item/CS_URS_2023_02/965045113</t>
  </si>
  <si>
    <t>"zastropení nevyužitého energokanálu" 20+22</t>
  </si>
  <si>
    <t>968072455</t>
  </si>
  <si>
    <t>Vybourání kovových rámů oken s křídly, dveřních zárubní, vrat, stěn, ostění nebo obkladů dveřních zárubní, plochy do 2 m2</t>
  </si>
  <si>
    <t>-1849561788</t>
  </si>
  <si>
    <t>https://podminky.urs.cz/item/CS_URS_2023_02/968072455</t>
  </si>
  <si>
    <t>"dveře do energokanálu" 0,8*2,0</t>
  </si>
  <si>
    <t>-207212722</t>
  </si>
  <si>
    <t>911728974</t>
  </si>
  <si>
    <t>67,152*2,5 'Přepočtené koeficientem množství</t>
  </si>
  <si>
    <t>1599426519</t>
  </si>
  <si>
    <t>-423591288</t>
  </si>
  <si>
    <t>67,152*9 'Přepočtené koeficientem množství</t>
  </si>
  <si>
    <t>-1651457679</t>
  </si>
  <si>
    <t>-1345026457</t>
  </si>
  <si>
    <t>-427184571</t>
  </si>
  <si>
    <t>230101754</t>
  </si>
  <si>
    <t>1668599600</t>
  </si>
  <si>
    <t>766691914</t>
  </si>
  <si>
    <t>Ostatní práce vyvěšení nebo zavěšení křídel dřevěných dveřních, plochy do 2 m2</t>
  </si>
  <si>
    <t>-1983997422</t>
  </si>
  <si>
    <t>https://podminky.urs.cz/item/CS_URS_2023_02/766691914</t>
  </si>
  <si>
    <t>859192676</t>
  </si>
  <si>
    <t>767691822</t>
  </si>
  <si>
    <t>Ostatní práce - vyvěšení nebo zavěšení kovových křídel dveří, plochy do 2 m2</t>
  </si>
  <si>
    <t>865094044</t>
  </si>
  <si>
    <t>https://podminky.urs.cz/item/CS_URS_2023_02/767691822</t>
  </si>
  <si>
    <t>767D21001</t>
  </si>
  <si>
    <t>Deontáž kanálového krytu</t>
  </si>
  <si>
    <t>2139840261</t>
  </si>
  <si>
    <t>"demontáž zakrytí nevyužitého energokanálu" 7</t>
  </si>
  <si>
    <t>1958068769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</si>
  <si>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</si>
  <si>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</si>
  <si>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</si>
  <si>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</si>
  <si>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</si>
  <si>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</si>
  <si>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</si>
  <si>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</si>
  <si>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</si>
  <si>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</si>
  <si>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</si>
  <si>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1056461759</t>
  </si>
  <si>
    <t>https://podminky.urs.cz/item/CS_URS_2023_02/012103000</t>
  </si>
  <si>
    <t>012203000</t>
  </si>
  <si>
    <t>Geodetické práce při provádění stavby</t>
  </si>
  <si>
    <t>-719837353</t>
  </si>
  <si>
    <t>https://podminky.urs.cz/item/CS_URS_2023_02/012203000</t>
  </si>
  <si>
    <t>012303000</t>
  </si>
  <si>
    <t>Geodetické práce po výstavbě</t>
  </si>
  <si>
    <t>-1062845803</t>
  </si>
  <si>
    <t>https://podminky.urs.cz/item/CS_URS_2023_02/012303000</t>
  </si>
  <si>
    <t>013254000</t>
  </si>
  <si>
    <t>Dokumentace skutečného provedení stavby</t>
  </si>
  <si>
    <t>346372360</t>
  </si>
  <si>
    <t>https://podminky.urs.cz/item/CS_URS_2023_02/013254000</t>
  </si>
  <si>
    <t>VRN3</t>
  </si>
  <si>
    <t>Zařízení staveniště</t>
  </si>
  <si>
    <t>030001000</t>
  </si>
  <si>
    <t>1780223856</t>
  </si>
  <si>
    <t>https://podminky.urs.cz/item/CS_URS_2023_02/030001000</t>
  </si>
  <si>
    <t>VRN4</t>
  </si>
  <si>
    <t>Inženýrská činnost</t>
  </si>
  <si>
    <t>040001000</t>
  </si>
  <si>
    <t>822420334</t>
  </si>
  <si>
    <t>https://podminky.urs.cz/item/CS_URS_2023_02/040001000</t>
  </si>
  <si>
    <t>043002000</t>
  </si>
  <si>
    <t>Zkoušky a ostatní měření</t>
  </si>
  <si>
    <t>375435377</t>
  </si>
  <si>
    <t>https://podminky.urs.cz/item/CS_URS_2023_02/043002000</t>
  </si>
  <si>
    <t>045303000</t>
  </si>
  <si>
    <t>Koordinační činnost</t>
  </si>
  <si>
    <t>-877001386</t>
  </si>
  <si>
    <t>https://podminky.urs.cz/item/CS_URS_2023_02/045303000</t>
  </si>
  <si>
    <t>VRN6</t>
  </si>
  <si>
    <t>Územní vlivy</t>
  </si>
  <si>
    <t>065002000</t>
  </si>
  <si>
    <t>Mimostaveništní doprava materiálů</t>
  </si>
  <si>
    <t>-1943148634</t>
  </si>
  <si>
    <t>https://podminky.urs.cz/item/CS_URS_2023_02/065002000</t>
  </si>
  <si>
    <t>VRN7</t>
  </si>
  <si>
    <t>Provozní vlivy</t>
  </si>
  <si>
    <t>071002000</t>
  </si>
  <si>
    <t>Provoz investora, třetích osob</t>
  </si>
  <si>
    <t>-1896529068</t>
  </si>
  <si>
    <t>https://podminky.urs.cz/item/CS_URS_2023_02/071002000</t>
  </si>
  <si>
    <t>072002000</t>
  </si>
  <si>
    <t>Silniční provoz</t>
  </si>
  <si>
    <t>127063235</t>
  </si>
  <si>
    <t>https://podminky.urs.cz/item/CS_URS_2023_02/072002000</t>
  </si>
  <si>
    <t>073002000</t>
  </si>
  <si>
    <t>Ztížený pohyb vozidel v centrech měst</t>
  </si>
  <si>
    <t>-1937209717</t>
  </si>
  <si>
    <t>https://podminky.urs.cz/item/CS_URS_2023_02/073002000</t>
  </si>
  <si>
    <t>VON94 - Ochranné konstrukce</t>
  </si>
  <si>
    <t>Rozsah a doba ppoužití ochranného lešení bude upřesněna dle skutečné potřeby zhotovitele.</t>
  </si>
  <si>
    <t xml:space="preserve">      94 - Lešení a stavební výtahy</t>
  </si>
  <si>
    <t>94</t>
  </si>
  <si>
    <t>Lešení a stavební výtahy</t>
  </si>
  <si>
    <t>94S01001</t>
  </si>
  <si>
    <t>Montáž a demontáž ochranného lešení</t>
  </si>
  <si>
    <t>217886800</t>
  </si>
  <si>
    <t>94S01002</t>
  </si>
  <si>
    <t>Pronájem lešení</t>
  </si>
  <si>
    <t>měsíc</t>
  </si>
  <si>
    <t>-128353944</t>
  </si>
  <si>
    <t>94S01003</t>
  </si>
  <si>
    <t>Spotřební materiál (smršt.folie, hranolky , spoj. mat.)</t>
  </si>
  <si>
    <t>-813373071</t>
  </si>
  <si>
    <t>94S01004</t>
  </si>
  <si>
    <t>Montáž demontáž svaření folie</t>
  </si>
  <si>
    <t>1300845243</t>
  </si>
  <si>
    <t>94S01005</t>
  </si>
  <si>
    <t>Projekt, dokumentace</t>
  </si>
  <si>
    <t>134268277</t>
  </si>
  <si>
    <t>94S01006</t>
  </si>
  <si>
    <t>Doprava lešení</t>
  </si>
  <si>
    <t>1669199626</t>
  </si>
  <si>
    <t>94S01007</t>
  </si>
  <si>
    <t>Pronájem plošiny</t>
  </si>
  <si>
    <t>-1351434956</t>
  </si>
  <si>
    <t>94S01008</t>
  </si>
  <si>
    <t>Odvětrání pracovního prostoru staveniště</t>
  </si>
  <si>
    <t>836807729</t>
  </si>
  <si>
    <t>94S01009</t>
  </si>
  <si>
    <t>Osvětlení pracovního prostoru staveniště</t>
  </si>
  <si>
    <t>-2024888778</t>
  </si>
  <si>
    <t>SEZNAM FIGUR</t>
  </si>
  <si>
    <t>Výměra</t>
  </si>
  <si>
    <t>SO01/ D.1.1</t>
  </si>
  <si>
    <t>(60,72*28,72-(17,72*17,72-pi*8,86*8,86))</t>
  </si>
  <si>
    <t>"celková plocha" 2261,85</t>
  </si>
  <si>
    <t>"ledová plocha" -1641,21</t>
  </si>
  <si>
    <t>Použití figury:</t>
  </si>
  <si>
    <t>Příplatek k mazaninám za přidání PP mikrovláken pro objemové vyztužení 0,9 kg/m3</t>
  </si>
  <si>
    <t>Potěr cementový samonivelační litý C30 tl přes 45 do 50 mm</t>
  </si>
  <si>
    <t>Příplatek k cementovému samonivelačnímu litému potěru C30 ZKD 5 mm tl přes 50 mm</t>
  </si>
  <si>
    <t>Separační vrstva z PE fólie</t>
  </si>
  <si>
    <t>Broušení nerovností betonových podlah do 2 mm - stržení šlemu</t>
  </si>
  <si>
    <t>Provedení izolace proti zemní vlhkosti vodorovné za studena nátěrem penetračním</t>
  </si>
  <si>
    <t>Provedení izolace proti zemní vlhkosti pásy přitavením vodorovné NAIP</t>
  </si>
  <si>
    <t>Montáž izolace tepelné podlah volně kladenými rohožemi, pásy, dílci, deskami 1 vrstva</t>
  </si>
  <si>
    <t>Lepení čtverců z pryže 2-složkovým lepidlem</t>
  </si>
  <si>
    <t>Krycí epoxidová stěrka tloušťky do 2 mm chemicky odolné lité podlahy</t>
  </si>
  <si>
    <t>SO01/ D.1.4.4</t>
  </si>
  <si>
    <t>Podsyp pod základové konstrukce se zhutněním ze štěrkodrtě frakce 0-32 mm</t>
  </si>
  <si>
    <t>Mazanina tl přes 120 do 240 mm z betonu prostého bez zvýšených nároků na prostředí tř. C 16/20</t>
  </si>
  <si>
    <t>Mazanina tl přes 120 do 240 mm z betonu prostého se zvýšenými nároky na prostředí tř. C 30/37</t>
  </si>
  <si>
    <t>Příplatek k mazanině tl přes 120 do 240 mm za stržení povrchu spodní vrstvy před vložením výztuže</t>
  </si>
  <si>
    <t>Výztuž mazanin svařovanými sítěmi Kari</t>
  </si>
  <si>
    <t>Provedení vodorovné izolace proti tlakové vodě termoplasty lepenou fólií PVC</t>
  </si>
  <si>
    <t>Provedení doplňků izolace proti vodě na vodorovné ploše z textilií vrstva podkladní</t>
  </si>
  <si>
    <t>Montáž izolace tepelné podlah, stropů vrchem nebo střech překrytí separační fólií z PE</t>
  </si>
  <si>
    <t>Penetrační epoxidový nátěr podlahy na podklad z čerstvého betonu</t>
  </si>
  <si>
    <t>Krycí epoxidový dekorativní nátěr podlahy</t>
  </si>
  <si>
    <t>SO01/ D.1.9</t>
  </si>
  <si>
    <t>"viz v.č. D.1.1.11" 160</t>
  </si>
  <si>
    <t>Bourání podkladů pod dlažby nebo mazanin betonových nebo z litého asfaltu tl do 100 mm pl přes 4 m2</t>
  </si>
  <si>
    <t>Bourání podkladů pod dlažby nebo mazanin betonových nebo z litého asfaltu tl přes 100 mm pl přes 4 m2</t>
  </si>
  <si>
    <t>"dle v.č. D.1.1.11" 1730</t>
  </si>
  <si>
    <t>Odstranění podkladů zpevněných ploch z asfaltového recyklátu</t>
  </si>
  <si>
    <t>Odstranění izolace proti zemní vlhkosti vodorovné</t>
  </si>
  <si>
    <t>Příplatek k bourání betonových mazanin za bourání mazanin se svařovanou sítí tl do 100 mm</t>
  </si>
  <si>
    <t>"viz v.č. D.1.1.11" 1316</t>
  </si>
  <si>
    <t>Odstranění podkladů zpevněných ploch z kameniva drceného</t>
  </si>
  <si>
    <t>Příplatek k bourání betonových mazanin za bourání mazanin s ocelovými vlákny tl do 100 mm</t>
  </si>
  <si>
    <t>"viz v.č. D.1.1.11" 3330</t>
  </si>
  <si>
    <t>Odstranění tepelné izolace podlah volně kladené z polystyrenu suchého tl přes 100 mm</t>
  </si>
  <si>
    <t>Demontáž lepených povlakových podlah strojně</t>
  </si>
  <si>
    <t>"viz v.č. D.1.1.11" 36,8</t>
  </si>
  <si>
    <t>Bourání podlah z dlaždic betonových, teracových nebo čedičových tl přes 40 mm plochy přes 1 m2</t>
  </si>
  <si>
    <t>SO02/ D.2.9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</si>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</sst>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36.png" /><Relationship Id="rId2" Type="http://schemas.openxmlformats.org/officeDocument/2006/relationships/image" Target="../media/image37.png" /><Relationship Id="rId3" Type="http://schemas.openxmlformats.org/officeDocument/2006/relationships/image" Target="../media/image38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40.png" /><Relationship Id="rId2" Type="http://schemas.openxmlformats.org/officeDocument/2006/relationships/image" Target="../media/image41.png" /><Relationship Id="rId3" Type="http://schemas.openxmlformats.org/officeDocument/2006/relationships/image" Target="../media/image42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44.png" /><Relationship Id="rId2" Type="http://schemas.openxmlformats.org/officeDocument/2006/relationships/image" Target="../media/image45.png" /><Relationship Id="rId3" Type="http://schemas.openxmlformats.org/officeDocument/2006/relationships/image" Target="../media/image4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png" /><Relationship Id="rId2" Type="http://schemas.openxmlformats.org/officeDocument/2006/relationships/image" Target="../media/image17.png" /><Relationship Id="rId3" Type="http://schemas.openxmlformats.org/officeDocument/2006/relationships/image" Target="../media/image18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png" /><Relationship Id="rId2" Type="http://schemas.openxmlformats.org/officeDocument/2006/relationships/image" Target="../media/image21.png" /><Relationship Id="rId3" Type="http://schemas.openxmlformats.org/officeDocument/2006/relationships/image" Target="../media/image22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png" /><Relationship Id="rId2" Type="http://schemas.openxmlformats.org/officeDocument/2006/relationships/image" Target="../media/image25.png" /><Relationship Id="rId3" Type="http://schemas.openxmlformats.org/officeDocument/2006/relationships/image" Target="../media/image2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png" /><Relationship Id="rId2" Type="http://schemas.openxmlformats.org/officeDocument/2006/relationships/image" Target="../media/image29.png" /><Relationship Id="rId3" Type="http://schemas.openxmlformats.org/officeDocument/2006/relationships/image" Target="../media/image3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png" /><Relationship Id="rId2" Type="http://schemas.openxmlformats.org/officeDocument/2006/relationships/image" Target="../media/image33.png" /><Relationship Id="rId3" Type="http://schemas.openxmlformats.org/officeDocument/2006/relationships/image" Target="../media/image3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152400</xdr:colOff>
      <xdr:row>3</xdr:row>
      <xdr:rowOff>0</xdr:rowOff>
    </xdr:from>
    <xdr:to>
      <xdr:col>40</xdr:col>
      <xdr:colOff>366395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91440</xdr:colOff>
      <xdr:row>41</xdr:row>
      <xdr:rowOff>0</xdr:rowOff>
    </xdr:from>
    <xdr:to>
      <xdr:col>41</xdr:col>
      <xdr:colOff>177165</xdr:colOff>
      <xdr:row>45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44</xdr:row>
      <xdr:rowOff>0</xdr:rowOff>
    </xdr:from>
    <xdr:to>
      <xdr:col>9</xdr:col>
      <xdr:colOff>1216025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71</xdr:row>
      <xdr:rowOff>0</xdr:rowOff>
    </xdr:from>
    <xdr:to>
      <xdr:col>9</xdr:col>
      <xdr:colOff>1216025</xdr:colOff>
      <xdr:row>75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72</xdr:row>
      <xdr:rowOff>0</xdr:rowOff>
    </xdr:from>
    <xdr:to>
      <xdr:col>9</xdr:col>
      <xdr:colOff>1216025</xdr:colOff>
      <xdr:row>76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84</xdr:row>
      <xdr:rowOff>0</xdr:rowOff>
    </xdr:from>
    <xdr:to>
      <xdr:col>9</xdr:col>
      <xdr:colOff>1216025</xdr:colOff>
      <xdr:row>88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77</xdr:row>
      <xdr:rowOff>0</xdr:rowOff>
    </xdr:from>
    <xdr:to>
      <xdr:col>9</xdr:col>
      <xdr:colOff>1216025</xdr:colOff>
      <xdr:row>81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77</xdr:row>
      <xdr:rowOff>0</xdr:rowOff>
    </xdr:from>
    <xdr:to>
      <xdr:col>9</xdr:col>
      <xdr:colOff>1216025</xdr:colOff>
      <xdr:row>81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79</xdr:row>
      <xdr:rowOff>0</xdr:rowOff>
    </xdr:from>
    <xdr:to>
      <xdr:col>9</xdr:col>
      <xdr:colOff>1216025</xdr:colOff>
      <xdr:row>83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61055111" TargetMode="External" /><Relationship Id="rId2" Type="http://schemas.openxmlformats.org/officeDocument/2006/relationships/hyperlink" Target="https://podminky.urs.cz/item/CS_URS_2023_02/961055111" TargetMode="External" /><Relationship Id="rId3" Type="http://schemas.openxmlformats.org/officeDocument/2006/relationships/hyperlink" Target="https://podminky.urs.cz/item/CS_URS_2023_02/963015131" TargetMode="External" /><Relationship Id="rId4" Type="http://schemas.openxmlformats.org/officeDocument/2006/relationships/hyperlink" Target="https://podminky.urs.cz/item/CS_URS_2023_02/963053935" TargetMode="External" /><Relationship Id="rId5" Type="http://schemas.openxmlformats.org/officeDocument/2006/relationships/hyperlink" Target="https://podminky.urs.cz/item/CS_URS_2023_02/965042141" TargetMode="External" /><Relationship Id="rId6" Type="http://schemas.openxmlformats.org/officeDocument/2006/relationships/hyperlink" Target="https://podminky.urs.cz/item/CS_URS_2023_02/965045113" TargetMode="External" /><Relationship Id="rId7" Type="http://schemas.openxmlformats.org/officeDocument/2006/relationships/hyperlink" Target="https://podminky.urs.cz/item/CS_URS_2023_02/968072455" TargetMode="External" /><Relationship Id="rId8" Type="http://schemas.openxmlformats.org/officeDocument/2006/relationships/hyperlink" Target="https://podminky.urs.cz/item/CS_URS_2023_02/997013151" TargetMode="External" /><Relationship Id="rId9" Type="http://schemas.openxmlformats.org/officeDocument/2006/relationships/hyperlink" Target="https://podminky.urs.cz/item/CS_URS_2023_02/997013501" TargetMode="External" /><Relationship Id="rId10" Type="http://schemas.openxmlformats.org/officeDocument/2006/relationships/hyperlink" Target="https://podminky.urs.cz/item/CS_URS_2023_02/997013509" TargetMode="External" /><Relationship Id="rId11" Type="http://schemas.openxmlformats.org/officeDocument/2006/relationships/hyperlink" Target="https://podminky.urs.cz/item/CS_URS_2023_02/997013631" TargetMode="External" /><Relationship Id="rId12" Type="http://schemas.openxmlformats.org/officeDocument/2006/relationships/hyperlink" Target="https://podminky.urs.cz/item/CS_URS_2023_02/997013814" TargetMode="External" /><Relationship Id="rId13" Type="http://schemas.openxmlformats.org/officeDocument/2006/relationships/hyperlink" Target="https://podminky.urs.cz/item/CS_URS_2023_02/997013869" TargetMode="External" /><Relationship Id="rId14" Type="http://schemas.openxmlformats.org/officeDocument/2006/relationships/hyperlink" Target="https://podminky.urs.cz/item/CS_URS_2023_02/711131811" TargetMode="External" /><Relationship Id="rId15" Type="http://schemas.openxmlformats.org/officeDocument/2006/relationships/hyperlink" Target="https://podminky.urs.cz/item/CS_URS_2023_02/998711201" TargetMode="External" /><Relationship Id="rId16" Type="http://schemas.openxmlformats.org/officeDocument/2006/relationships/hyperlink" Target="https://podminky.urs.cz/item/CS_URS_2023_02/766691914" TargetMode="External" /><Relationship Id="rId17" Type="http://schemas.openxmlformats.org/officeDocument/2006/relationships/hyperlink" Target="https://podminky.urs.cz/item/CS_URS_2023_02/998766201" TargetMode="External" /><Relationship Id="rId18" Type="http://schemas.openxmlformats.org/officeDocument/2006/relationships/hyperlink" Target="https://podminky.urs.cz/item/CS_URS_2023_02/767691822" TargetMode="External" /><Relationship Id="rId19" Type="http://schemas.openxmlformats.org/officeDocument/2006/relationships/hyperlink" Target="https://podminky.urs.cz/item/CS_URS_2023_02/998767201" TargetMode="External" /><Relationship Id="rId2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40001000" TargetMode="External" /><Relationship Id="rId7" Type="http://schemas.openxmlformats.org/officeDocument/2006/relationships/hyperlink" Target="https://podminky.urs.cz/item/CS_URS_2023_02/043002000" TargetMode="External" /><Relationship Id="rId8" Type="http://schemas.openxmlformats.org/officeDocument/2006/relationships/hyperlink" Target="https://podminky.urs.cz/item/CS_URS_2023_02/045303000" TargetMode="External" /><Relationship Id="rId9" Type="http://schemas.openxmlformats.org/officeDocument/2006/relationships/hyperlink" Target="https://podminky.urs.cz/item/CS_URS_2023_02/065002000" TargetMode="External" /><Relationship Id="rId10" Type="http://schemas.openxmlformats.org/officeDocument/2006/relationships/hyperlink" Target="https://podminky.urs.cz/item/CS_URS_2023_02/071002000" TargetMode="External" /><Relationship Id="rId11" Type="http://schemas.openxmlformats.org/officeDocument/2006/relationships/hyperlink" Target="https://podminky.urs.cz/item/CS_URS_2023_02/072002000" TargetMode="External" /><Relationship Id="rId12" Type="http://schemas.openxmlformats.org/officeDocument/2006/relationships/hyperlink" Target="https://podminky.urs.cz/item/CS_URS_2023_02/073002000" TargetMode="External" /><Relationship Id="rId1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74313811" TargetMode="External" /><Relationship Id="rId2" Type="http://schemas.openxmlformats.org/officeDocument/2006/relationships/hyperlink" Target="https://podminky.urs.cz/item/CS_URS_2023_02/573231109" TargetMode="External" /><Relationship Id="rId3" Type="http://schemas.openxmlformats.org/officeDocument/2006/relationships/hyperlink" Target="https://podminky.urs.cz/item/CS_URS_2023_02/577154131" TargetMode="External" /><Relationship Id="rId4" Type="http://schemas.openxmlformats.org/officeDocument/2006/relationships/hyperlink" Target="https://podminky.urs.cz/item/CS_URS_2023_02/631311115" TargetMode="External" /><Relationship Id="rId5" Type="http://schemas.openxmlformats.org/officeDocument/2006/relationships/hyperlink" Target="https://podminky.urs.cz/item/CS_URS_2023_02/631311135" TargetMode="External" /><Relationship Id="rId6" Type="http://schemas.openxmlformats.org/officeDocument/2006/relationships/hyperlink" Target="https://podminky.urs.cz/item/CS_URS_2023_02/631319211" TargetMode="External" /><Relationship Id="rId7" Type="http://schemas.openxmlformats.org/officeDocument/2006/relationships/hyperlink" Target="https://podminky.urs.cz/item/CS_URS_2023_02/632451031" TargetMode="External" /><Relationship Id="rId8" Type="http://schemas.openxmlformats.org/officeDocument/2006/relationships/hyperlink" Target="https://podminky.urs.cz/item/CS_URS_2023_02/632451254" TargetMode="External" /><Relationship Id="rId9" Type="http://schemas.openxmlformats.org/officeDocument/2006/relationships/hyperlink" Target="https://podminky.urs.cz/item/CS_URS_2023_02/632451293" TargetMode="External" /><Relationship Id="rId10" Type="http://schemas.openxmlformats.org/officeDocument/2006/relationships/hyperlink" Target="https://podminky.urs.cz/item/CS_URS_2023_02/632481213" TargetMode="External" /><Relationship Id="rId11" Type="http://schemas.openxmlformats.org/officeDocument/2006/relationships/hyperlink" Target="https://podminky.urs.cz/item/CS_URS_2023_02/633811111" TargetMode="External" /><Relationship Id="rId12" Type="http://schemas.openxmlformats.org/officeDocument/2006/relationships/hyperlink" Target="https://podminky.urs.cz/item/CS_URS_2023_02/634111116" TargetMode="External" /><Relationship Id="rId13" Type="http://schemas.openxmlformats.org/officeDocument/2006/relationships/hyperlink" Target="https://podminky.urs.cz/item/CS_URS_2023_02/634911124" TargetMode="External" /><Relationship Id="rId14" Type="http://schemas.openxmlformats.org/officeDocument/2006/relationships/hyperlink" Target="https://podminky.urs.cz/item/CS_URS_2023_02/916132113" TargetMode="External" /><Relationship Id="rId15" Type="http://schemas.openxmlformats.org/officeDocument/2006/relationships/hyperlink" Target="https://podminky.urs.cz/item/CS_URS_2023_02/919735126" TargetMode="External" /><Relationship Id="rId16" Type="http://schemas.openxmlformats.org/officeDocument/2006/relationships/hyperlink" Target="https://podminky.urs.cz/item/CS_URS_2023_02/949101111" TargetMode="External" /><Relationship Id="rId17" Type="http://schemas.openxmlformats.org/officeDocument/2006/relationships/hyperlink" Target="https://podminky.urs.cz/item/CS_URS_2023_02/952901221" TargetMode="External" /><Relationship Id="rId18" Type="http://schemas.openxmlformats.org/officeDocument/2006/relationships/hyperlink" Target="https://podminky.urs.cz/item/CS_URS_2023_02/953312123" TargetMode="External" /><Relationship Id="rId19" Type="http://schemas.openxmlformats.org/officeDocument/2006/relationships/hyperlink" Target="https://podminky.urs.cz/item/CS_URS_2023_02/965042221" TargetMode="External" /><Relationship Id="rId20" Type="http://schemas.openxmlformats.org/officeDocument/2006/relationships/hyperlink" Target="https://podminky.urs.cz/item/CS_URS_2023_02/978059541" TargetMode="External" /><Relationship Id="rId21" Type="http://schemas.openxmlformats.org/officeDocument/2006/relationships/hyperlink" Target="https://podminky.urs.cz/item/CS_URS_2023_02/997013151" TargetMode="External" /><Relationship Id="rId22" Type="http://schemas.openxmlformats.org/officeDocument/2006/relationships/hyperlink" Target="https://podminky.urs.cz/item/CS_URS_2023_02/997013219" TargetMode="External" /><Relationship Id="rId23" Type="http://schemas.openxmlformats.org/officeDocument/2006/relationships/hyperlink" Target="https://podminky.urs.cz/item/CS_URS_2023_02/997013501" TargetMode="External" /><Relationship Id="rId24" Type="http://schemas.openxmlformats.org/officeDocument/2006/relationships/hyperlink" Target="https://podminky.urs.cz/item/CS_URS_2023_02/997013509" TargetMode="External" /><Relationship Id="rId25" Type="http://schemas.openxmlformats.org/officeDocument/2006/relationships/hyperlink" Target="https://podminky.urs.cz/item/CS_URS_2023_02/997013875" TargetMode="External" /><Relationship Id="rId26" Type="http://schemas.openxmlformats.org/officeDocument/2006/relationships/hyperlink" Target="https://podminky.urs.cz/item/CS_URS_2023_02/998021021" TargetMode="External" /><Relationship Id="rId27" Type="http://schemas.openxmlformats.org/officeDocument/2006/relationships/hyperlink" Target="https://podminky.urs.cz/item/CS_URS_2023_02/998021024" TargetMode="External" /><Relationship Id="rId28" Type="http://schemas.openxmlformats.org/officeDocument/2006/relationships/hyperlink" Target="https://podminky.urs.cz/item/CS_URS_2023_02/711111001" TargetMode="External" /><Relationship Id="rId29" Type="http://schemas.openxmlformats.org/officeDocument/2006/relationships/hyperlink" Target="https://podminky.urs.cz/item/CS_URS_2023_02/711141559" TargetMode="External" /><Relationship Id="rId30" Type="http://schemas.openxmlformats.org/officeDocument/2006/relationships/hyperlink" Target="https://podminky.urs.cz/item/CS_URS_2023_02/998711201" TargetMode="External" /><Relationship Id="rId31" Type="http://schemas.openxmlformats.org/officeDocument/2006/relationships/hyperlink" Target="https://podminky.urs.cz/item/CS_URS_2023_02/998711292" TargetMode="External" /><Relationship Id="rId32" Type="http://schemas.openxmlformats.org/officeDocument/2006/relationships/hyperlink" Target="https://podminky.urs.cz/item/CS_URS_2023_02/713121111" TargetMode="External" /><Relationship Id="rId33" Type="http://schemas.openxmlformats.org/officeDocument/2006/relationships/hyperlink" Target="https://podminky.urs.cz/item/CS_URS_2023_02/998713201" TargetMode="External" /><Relationship Id="rId34" Type="http://schemas.openxmlformats.org/officeDocument/2006/relationships/hyperlink" Target="https://podminky.urs.cz/item/CS_URS_2023_02/998713292" TargetMode="External" /><Relationship Id="rId35" Type="http://schemas.openxmlformats.org/officeDocument/2006/relationships/hyperlink" Target="https://podminky.urs.cz/item/CS_URS_2023_02/767651112" TargetMode="External" /><Relationship Id="rId36" Type="http://schemas.openxmlformats.org/officeDocument/2006/relationships/hyperlink" Target="https://podminky.urs.cz/item/CS_URS_2023_02/767651121" TargetMode="External" /><Relationship Id="rId37" Type="http://schemas.openxmlformats.org/officeDocument/2006/relationships/hyperlink" Target="https://podminky.urs.cz/item/CS_URS_2023_02/767651126" TargetMode="External" /><Relationship Id="rId38" Type="http://schemas.openxmlformats.org/officeDocument/2006/relationships/hyperlink" Target="https://podminky.urs.cz/item/CS_URS_2023_02/767651131" TargetMode="External" /><Relationship Id="rId39" Type="http://schemas.openxmlformats.org/officeDocument/2006/relationships/hyperlink" Target="https://podminky.urs.cz/item/CS_URS_2023_02/998767201" TargetMode="External" /><Relationship Id="rId40" Type="http://schemas.openxmlformats.org/officeDocument/2006/relationships/hyperlink" Target="https://podminky.urs.cz/item/CS_URS_2023_02/998767292" TargetMode="External" /><Relationship Id="rId41" Type="http://schemas.openxmlformats.org/officeDocument/2006/relationships/hyperlink" Target="https://podminky.urs.cz/item/CS_URS_2023_02/776262121" TargetMode="External" /><Relationship Id="rId42" Type="http://schemas.openxmlformats.org/officeDocument/2006/relationships/hyperlink" Target="https://podminky.urs.cz/item/CS_URS_2023_02/776262121" TargetMode="External" /><Relationship Id="rId43" Type="http://schemas.openxmlformats.org/officeDocument/2006/relationships/hyperlink" Target="https://podminky.urs.cz/item/CS_URS_2023_02/998776201" TargetMode="External" /><Relationship Id="rId44" Type="http://schemas.openxmlformats.org/officeDocument/2006/relationships/hyperlink" Target="https://podminky.urs.cz/item/CS_URS_2023_02/998776292" TargetMode="External" /><Relationship Id="rId45" Type="http://schemas.openxmlformats.org/officeDocument/2006/relationships/hyperlink" Target="https://podminky.urs.cz/item/CS_URS_2023_02/777111123" TargetMode="External" /><Relationship Id="rId46" Type="http://schemas.openxmlformats.org/officeDocument/2006/relationships/hyperlink" Target="https://podminky.urs.cz/item/CS_URS_2023_02/777511143" TargetMode="External" /><Relationship Id="rId47" Type="http://schemas.openxmlformats.org/officeDocument/2006/relationships/hyperlink" Target="https://podminky.urs.cz/item/CS_URS_2023_02/998777201" TargetMode="External" /><Relationship Id="rId48" Type="http://schemas.openxmlformats.org/officeDocument/2006/relationships/hyperlink" Target="https://podminky.urs.cz/item/CS_URS_2023_02/998777292" TargetMode="External" /><Relationship Id="rId49" Type="http://schemas.openxmlformats.org/officeDocument/2006/relationships/hyperlink" Target="https://podminky.urs.cz/item/CS_URS_2023_02/781111011" TargetMode="External" /><Relationship Id="rId50" Type="http://schemas.openxmlformats.org/officeDocument/2006/relationships/hyperlink" Target="https://podminky.urs.cz/item/CS_URS_2023_02/781121011" TargetMode="External" /><Relationship Id="rId51" Type="http://schemas.openxmlformats.org/officeDocument/2006/relationships/hyperlink" Target="https://podminky.urs.cz/item/CS_URS_2023_02/781151031" TargetMode="External" /><Relationship Id="rId52" Type="http://schemas.openxmlformats.org/officeDocument/2006/relationships/hyperlink" Target="https://podminky.urs.cz/item/CS_URS_2023_02/781151041" TargetMode="External" /><Relationship Id="rId53" Type="http://schemas.openxmlformats.org/officeDocument/2006/relationships/hyperlink" Target="https://podminky.urs.cz/item/CS_URS_2023_02/781474113" TargetMode="External" /><Relationship Id="rId54" Type="http://schemas.openxmlformats.org/officeDocument/2006/relationships/hyperlink" Target="https://podminky.urs.cz/item/CS_URS_2023_02/998781201" TargetMode="External" /><Relationship Id="rId55" Type="http://schemas.openxmlformats.org/officeDocument/2006/relationships/hyperlink" Target="https://podminky.urs.cz/item/CS_URS_2023_02/784111011" TargetMode="External" /><Relationship Id="rId56" Type="http://schemas.openxmlformats.org/officeDocument/2006/relationships/hyperlink" Target="https://podminky.urs.cz/item/CS_URS_2023_02/784111031" TargetMode="External" /><Relationship Id="rId57" Type="http://schemas.openxmlformats.org/officeDocument/2006/relationships/hyperlink" Target="https://podminky.urs.cz/item/CS_URS_2023_02/784121001" TargetMode="External" /><Relationship Id="rId58" Type="http://schemas.openxmlformats.org/officeDocument/2006/relationships/hyperlink" Target="https://podminky.urs.cz/item/CS_URS_2023_02/784171111" TargetMode="External" /><Relationship Id="rId59" Type="http://schemas.openxmlformats.org/officeDocument/2006/relationships/hyperlink" Target="https://podminky.urs.cz/item/CS_URS_2023_02/784211101" TargetMode="External" /><Relationship Id="rId60" Type="http://schemas.openxmlformats.org/officeDocument/2006/relationships/hyperlink" Target="https://podminky.urs.cz/item/CS_URS_2023_02/78421114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351302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4151102" TargetMode="External" /><Relationship Id="rId7" Type="http://schemas.openxmlformats.org/officeDocument/2006/relationships/hyperlink" Target="https://podminky.urs.cz/item/CS_URS_2023_02/271572211" TargetMode="External" /><Relationship Id="rId8" Type="http://schemas.openxmlformats.org/officeDocument/2006/relationships/hyperlink" Target="https://podminky.urs.cz/item/CS_URS_2023_02/273313511" TargetMode="External" /><Relationship Id="rId9" Type="http://schemas.openxmlformats.org/officeDocument/2006/relationships/hyperlink" Target="https://podminky.urs.cz/item/CS_URS_2023_02/274322511" TargetMode="External" /><Relationship Id="rId10" Type="http://schemas.openxmlformats.org/officeDocument/2006/relationships/hyperlink" Target="https://podminky.urs.cz/item/CS_URS_2023_02/274351121" TargetMode="External" /><Relationship Id="rId11" Type="http://schemas.openxmlformats.org/officeDocument/2006/relationships/hyperlink" Target="https://podminky.urs.cz/item/CS_URS_2023_02/274351122" TargetMode="External" /><Relationship Id="rId12" Type="http://schemas.openxmlformats.org/officeDocument/2006/relationships/hyperlink" Target="https://podminky.urs.cz/item/CS_URS_2023_02/274352241" TargetMode="External" /><Relationship Id="rId13" Type="http://schemas.openxmlformats.org/officeDocument/2006/relationships/hyperlink" Target="https://podminky.urs.cz/item/CS_URS_2023_02/274352242" TargetMode="External" /><Relationship Id="rId14" Type="http://schemas.openxmlformats.org/officeDocument/2006/relationships/hyperlink" Target="https://podminky.urs.cz/item/CS_URS_2023_02/274361821" TargetMode="External" /><Relationship Id="rId15" Type="http://schemas.openxmlformats.org/officeDocument/2006/relationships/hyperlink" Target="https://podminky.urs.cz/item/CS_URS_2023_02/380326342" TargetMode="External" /><Relationship Id="rId16" Type="http://schemas.openxmlformats.org/officeDocument/2006/relationships/hyperlink" Target="https://podminky.urs.cz/item/CS_URS_2023_02/380356231" TargetMode="External" /><Relationship Id="rId17" Type="http://schemas.openxmlformats.org/officeDocument/2006/relationships/hyperlink" Target="https://podminky.urs.cz/item/CS_URS_2023_02/380356232" TargetMode="External" /><Relationship Id="rId18" Type="http://schemas.openxmlformats.org/officeDocument/2006/relationships/hyperlink" Target="https://podminky.urs.cz/item/CS_URS_2023_02/380361006" TargetMode="External" /><Relationship Id="rId19" Type="http://schemas.openxmlformats.org/officeDocument/2006/relationships/hyperlink" Target="https://podminky.urs.cz/item/CS_URS_2023_02/382122312" TargetMode="External" /><Relationship Id="rId20" Type="http://schemas.openxmlformats.org/officeDocument/2006/relationships/hyperlink" Target="https://podminky.urs.cz/item/CS_URS_2023_02/953241110" TargetMode="External" /><Relationship Id="rId21" Type="http://schemas.openxmlformats.org/officeDocument/2006/relationships/hyperlink" Target="https://podminky.urs.cz/item/CS_URS_2023_02/953334315" TargetMode="External" /><Relationship Id="rId22" Type="http://schemas.openxmlformats.org/officeDocument/2006/relationships/hyperlink" Target="https://podminky.urs.cz/item/CS_URS_2023_02/99802102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353101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5111101" TargetMode="External" /><Relationship Id="rId7" Type="http://schemas.openxmlformats.org/officeDocument/2006/relationships/hyperlink" Target="https://podminky.urs.cz/item/CS_URS_2023_02/451573111" TargetMode="External" /><Relationship Id="rId8" Type="http://schemas.openxmlformats.org/officeDocument/2006/relationships/hyperlink" Target="https://podminky.urs.cz/item/CS_URS_2023_02/871265221" TargetMode="External" /><Relationship Id="rId9" Type="http://schemas.openxmlformats.org/officeDocument/2006/relationships/hyperlink" Target="https://podminky.urs.cz/item/CS_URS_2023_02/871315221" TargetMode="External" /><Relationship Id="rId10" Type="http://schemas.openxmlformats.org/officeDocument/2006/relationships/hyperlink" Target="https://podminky.urs.cz/item/CS_URS_2023_02/877260310" TargetMode="External" /><Relationship Id="rId11" Type="http://schemas.openxmlformats.org/officeDocument/2006/relationships/hyperlink" Target="https://podminky.urs.cz/item/CS_URS_2023_02/877310310" TargetMode="External" /><Relationship Id="rId12" Type="http://schemas.openxmlformats.org/officeDocument/2006/relationships/hyperlink" Target="https://podminky.urs.cz/item/CS_URS_2023_02/877310320" TargetMode="External" /><Relationship Id="rId13" Type="http://schemas.openxmlformats.org/officeDocument/2006/relationships/hyperlink" Target="https://podminky.urs.cz/item/CS_URS_2023_02/877310320" TargetMode="External" /><Relationship Id="rId14" Type="http://schemas.openxmlformats.org/officeDocument/2006/relationships/hyperlink" Target="https://podminky.urs.cz/item/CS_URS_2023_02/877355121" TargetMode="External" /><Relationship Id="rId15" Type="http://schemas.openxmlformats.org/officeDocument/2006/relationships/hyperlink" Target="https://podminky.urs.cz/item/CS_URS_2023_02/892312121" TargetMode="External" /><Relationship Id="rId16" Type="http://schemas.openxmlformats.org/officeDocument/2006/relationships/hyperlink" Target="https://podminky.urs.cz/item/CS_URS_2023_02/894811141" TargetMode="External" /><Relationship Id="rId17" Type="http://schemas.openxmlformats.org/officeDocument/2006/relationships/hyperlink" Target="https://podminky.urs.cz/item/CS_URS_2023_02/935113111" TargetMode="External" /><Relationship Id="rId18" Type="http://schemas.openxmlformats.org/officeDocument/2006/relationships/hyperlink" Target="https://podminky.urs.cz/item/CS_URS_2023_02/998276101" TargetMode="External" /><Relationship Id="rId19" Type="http://schemas.openxmlformats.org/officeDocument/2006/relationships/hyperlink" Target="https://podminky.urs.cz/item/CS_URS_2023_02/721263123" TargetMode="External" /><Relationship Id="rId20" Type="http://schemas.openxmlformats.org/officeDocument/2006/relationships/hyperlink" Target="https://podminky.urs.cz/item/CS_URS_2023_02/99872120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8713201" TargetMode="External" /><Relationship Id="rId2" Type="http://schemas.openxmlformats.org/officeDocument/2006/relationships/hyperlink" Target="https://podminky.urs.cz/item/CS_URS_2023_02/998732201" TargetMode="External" /><Relationship Id="rId3" Type="http://schemas.openxmlformats.org/officeDocument/2006/relationships/hyperlink" Target="https://podminky.urs.cz/item/CS_URS_2023_02/998733201" TargetMode="External" /><Relationship Id="rId4" Type="http://schemas.openxmlformats.org/officeDocument/2006/relationships/hyperlink" Target="https://podminky.urs.cz/item/CS_URS_2023_02/99873420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31311134" TargetMode="External" /><Relationship Id="rId2" Type="http://schemas.openxmlformats.org/officeDocument/2006/relationships/hyperlink" Target="https://podminky.urs.cz/item/CS_URS_2023_02/631311235" TargetMode="External" /><Relationship Id="rId3" Type="http://schemas.openxmlformats.org/officeDocument/2006/relationships/hyperlink" Target="https://podminky.urs.cz/item/CS_URS_2023_02/631319175" TargetMode="External" /><Relationship Id="rId4" Type="http://schemas.openxmlformats.org/officeDocument/2006/relationships/hyperlink" Target="https://podminky.urs.cz/item/CS_URS_2023_02/631319211" TargetMode="External" /><Relationship Id="rId5" Type="http://schemas.openxmlformats.org/officeDocument/2006/relationships/hyperlink" Target="https://podminky.urs.cz/item/CS_URS_2023_02/631362021" TargetMode="External" /><Relationship Id="rId6" Type="http://schemas.openxmlformats.org/officeDocument/2006/relationships/hyperlink" Target="https://podminky.urs.cz/item/CS_URS_2023_02/634662114" TargetMode="External" /><Relationship Id="rId7" Type="http://schemas.openxmlformats.org/officeDocument/2006/relationships/hyperlink" Target="https://podminky.urs.cz/item/CS_URS_2023_02/953312123" TargetMode="External" /><Relationship Id="rId8" Type="http://schemas.openxmlformats.org/officeDocument/2006/relationships/hyperlink" Target="https://podminky.urs.cz/item/CS_URS_2023_02/998021021" TargetMode="External" /><Relationship Id="rId9" Type="http://schemas.openxmlformats.org/officeDocument/2006/relationships/hyperlink" Target="https://podminky.urs.cz/item/CS_URS_2023_02/998021024" TargetMode="External" /><Relationship Id="rId10" Type="http://schemas.openxmlformats.org/officeDocument/2006/relationships/hyperlink" Target="https://podminky.urs.cz/item/CS_URS_2023_02/711471051" TargetMode="External" /><Relationship Id="rId11" Type="http://schemas.openxmlformats.org/officeDocument/2006/relationships/hyperlink" Target="https://podminky.urs.cz/item/CS_URS_2023_02/711472051" TargetMode="External" /><Relationship Id="rId12" Type="http://schemas.openxmlformats.org/officeDocument/2006/relationships/hyperlink" Target="https://podminky.urs.cz/item/CS_URS_2023_02/711491171" TargetMode="External" /><Relationship Id="rId13" Type="http://schemas.openxmlformats.org/officeDocument/2006/relationships/hyperlink" Target="https://podminky.urs.cz/item/CS_URS_2023_02/998711201" TargetMode="External" /><Relationship Id="rId14" Type="http://schemas.openxmlformats.org/officeDocument/2006/relationships/hyperlink" Target="https://podminky.urs.cz/item/CS_URS_2023_02/998711292" TargetMode="External" /><Relationship Id="rId15" Type="http://schemas.openxmlformats.org/officeDocument/2006/relationships/hyperlink" Target="https://podminky.urs.cz/item/CS_URS_2023_02/713121111" TargetMode="External" /><Relationship Id="rId16" Type="http://schemas.openxmlformats.org/officeDocument/2006/relationships/hyperlink" Target="https://podminky.urs.cz/item/CS_URS_2023_02/713123112" TargetMode="External" /><Relationship Id="rId17" Type="http://schemas.openxmlformats.org/officeDocument/2006/relationships/hyperlink" Target="https://podminky.urs.cz/item/CS_URS_2023_02/713191132" TargetMode="External" /><Relationship Id="rId18" Type="http://schemas.openxmlformats.org/officeDocument/2006/relationships/hyperlink" Target="https://podminky.urs.cz/item/CS_URS_2023_02/713191132" TargetMode="External" /><Relationship Id="rId19" Type="http://schemas.openxmlformats.org/officeDocument/2006/relationships/hyperlink" Target="https://podminky.urs.cz/item/CS_URS_2023_02/998713201" TargetMode="External" /><Relationship Id="rId20" Type="http://schemas.openxmlformats.org/officeDocument/2006/relationships/hyperlink" Target="https://podminky.urs.cz/item/CS_URS_2023_02/998713292" TargetMode="External" /><Relationship Id="rId21" Type="http://schemas.openxmlformats.org/officeDocument/2006/relationships/hyperlink" Target="https://podminky.urs.cz/item/CS_URS_2023_02/764011624" TargetMode="External" /><Relationship Id="rId22" Type="http://schemas.openxmlformats.org/officeDocument/2006/relationships/hyperlink" Target="https://podminky.urs.cz/item/CS_URS_2023_02/998764201" TargetMode="External" /><Relationship Id="rId23" Type="http://schemas.openxmlformats.org/officeDocument/2006/relationships/hyperlink" Target="https://podminky.urs.cz/item/CS_URS_2023_02/998764292" TargetMode="External" /><Relationship Id="rId24" Type="http://schemas.openxmlformats.org/officeDocument/2006/relationships/hyperlink" Target="https://podminky.urs.cz/item/CS_URS_2023_02/777131105" TargetMode="External" /><Relationship Id="rId25" Type="http://schemas.openxmlformats.org/officeDocument/2006/relationships/hyperlink" Target="https://podminky.urs.cz/item/CS_URS_2023_02/777611101" TargetMode="External" /><Relationship Id="rId26" Type="http://schemas.openxmlformats.org/officeDocument/2006/relationships/hyperlink" Target="https://podminky.urs.cz/item/CS_URS_2023_02/998777201" TargetMode="External" /><Relationship Id="rId27" Type="http://schemas.openxmlformats.org/officeDocument/2006/relationships/hyperlink" Target="https://podminky.urs.cz/item/CS_URS_2023_02/998777292" TargetMode="External" /><Relationship Id="rId2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52112" TargetMode="External" /><Relationship Id="rId2" Type="http://schemas.openxmlformats.org/officeDocument/2006/relationships/hyperlink" Target="https://podminky.urs.cz/item/CS_URS_2023_02/113154114" TargetMode="External" /><Relationship Id="rId3" Type="http://schemas.openxmlformats.org/officeDocument/2006/relationships/hyperlink" Target="https://podminky.urs.cz/item/CS_URS_2023_02/890351851" TargetMode="External" /><Relationship Id="rId4" Type="http://schemas.openxmlformats.org/officeDocument/2006/relationships/hyperlink" Target="https://podminky.urs.cz/item/CS_URS_2023_02/919735112" TargetMode="External" /><Relationship Id="rId5" Type="http://schemas.openxmlformats.org/officeDocument/2006/relationships/hyperlink" Target="https://podminky.urs.cz/item/CS_URS_2023_02/919735122" TargetMode="External" /><Relationship Id="rId6" Type="http://schemas.openxmlformats.org/officeDocument/2006/relationships/hyperlink" Target="https://podminky.urs.cz/item/CS_URS_2023_02/919735126" TargetMode="External" /><Relationship Id="rId7" Type="http://schemas.openxmlformats.org/officeDocument/2006/relationships/hyperlink" Target="https://podminky.urs.cz/item/CS_URS_2023_02/961055111" TargetMode="External" /><Relationship Id="rId8" Type="http://schemas.openxmlformats.org/officeDocument/2006/relationships/hyperlink" Target="https://podminky.urs.cz/item/CS_URS_2023_02/963013530" TargetMode="External" /><Relationship Id="rId9" Type="http://schemas.openxmlformats.org/officeDocument/2006/relationships/hyperlink" Target="https://podminky.urs.cz/item/CS_URS_2023_02/965042141" TargetMode="External" /><Relationship Id="rId10" Type="http://schemas.openxmlformats.org/officeDocument/2006/relationships/hyperlink" Target="https://podminky.urs.cz/item/CS_URS_2023_02/965042241" TargetMode="External" /><Relationship Id="rId11" Type="http://schemas.openxmlformats.org/officeDocument/2006/relationships/hyperlink" Target="https://podminky.urs.cz/item/CS_URS_2023_02/965049111" TargetMode="External" /><Relationship Id="rId12" Type="http://schemas.openxmlformats.org/officeDocument/2006/relationships/hyperlink" Target="https://podminky.urs.cz/item/CS_URS_2023_02/965049121" TargetMode="External" /><Relationship Id="rId13" Type="http://schemas.openxmlformats.org/officeDocument/2006/relationships/hyperlink" Target="https://podminky.urs.cz/item/CS_URS_2023_02/965081353" TargetMode="External" /><Relationship Id="rId14" Type="http://schemas.openxmlformats.org/officeDocument/2006/relationships/hyperlink" Target="https://podminky.urs.cz/item/CS_URS_2023_02/997013151" TargetMode="External" /><Relationship Id="rId15" Type="http://schemas.openxmlformats.org/officeDocument/2006/relationships/hyperlink" Target="https://podminky.urs.cz/item/CS_URS_2023_02/997013219" TargetMode="External" /><Relationship Id="rId16" Type="http://schemas.openxmlformats.org/officeDocument/2006/relationships/hyperlink" Target="https://podminky.urs.cz/item/CS_URS_2023_02/997013501" TargetMode="External" /><Relationship Id="rId17" Type="http://schemas.openxmlformats.org/officeDocument/2006/relationships/hyperlink" Target="https://podminky.urs.cz/item/CS_URS_2023_02/997013509" TargetMode="External" /><Relationship Id="rId18" Type="http://schemas.openxmlformats.org/officeDocument/2006/relationships/hyperlink" Target="https://podminky.urs.cz/item/CS_URS_2023_02/997013631" TargetMode="External" /><Relationship Id="rId19" Type="http://schemas.openxmlformats.org/officeDocument/2006/relationships/hyperlink" Target="https://podminky.urs.cz/item/CS_URS_2023_02/997013814" TargetMode="External" /><Relationship Id="rId20" Type="http://schemas.openxmlformats.org/officeDocument/2006/relationships/hyperlink" Target="https://podminky.urs.cz/item/CS_URS_2023_02/997013869" TargetMode="External" /><Relationship Id="rId21" Type="http://schemas.openxmlformats.org/officeDocument/2006/relationships/hyperlink" Target="https://podminky.urs.cz/item/CS_URS_2023_02/997013873" TargetMode="External" /><Relationship Id="rId22" Type="http://schemas.openxmlformats.org/officeDocument/2006/relationships/hyperlink" Target="https://podminky.urs.cz/item/CS_URS_2023_02/997013875" TargetMode="External" /><Relationship Id="rId23" Type="http://schemas.openxmlformats.org/officeDocument/2006/relationships/hyperlink" Target="https://podminky.urs.cz/item/CS_URS_2023_02/711131811" TargetMode="External" /><Relationship Id="rId24" Type="http://schemas.openxmlformats.org/officeDocument/2006/relationships/hyperlink" Target="https://podminky.urs.cz/item/CS_URS_2023_02/998711201" TargetMode="External" /><Relationship Id="rId25" Type="http://schemas.openxmlformats.org/officeDocument/2006/relationships/hyperlink" Target="https://podminky.urs.cz/item/CS_URS_2023_02/998711292" TargetMode="External" /><Relationship Id="rId26" Type="http://schemas.openxmlformats.org/officeDocument/2006/relationships/hyperlink" Target="https://podminky.urs.cz/item/CS_URS_2023_02/713120823" TargetMode="External" /><Relationship Id="rId27" Type="http://schemas.openxmlformats.org/officeDocument/2006/relationships/hyperlink" Target="https://podminky.urs.cz/item/CS_URS_2023_02/998713201" TargetMode="External" /><Relationship Id="rId28" Type="http://schemas.openxmlformats.org/officeDocument/2006/relationships/hyperlink" Target="https://podminky.urs.cz/item/CS_URS_2023_02/998713292" TargetMode="External" /><Relationship Id="rId29" Type="http://schemas.openxmlformats.org/officeDocument/2006/relationships/hyperlink" Target="https://podminky.urs.cz/item/CS_URS_2023_02/767651800" TargetMode="External" /><Relationship Id="rId30" Type="http://schemas.openxmlformats.org/officeDocument/2006/relationships/hyperlink" Target="https://podminky.urs.cz/item/CS_URS_2023_02/767651812" TargetMode="External" /><Relationship Id="rId31" Type="http://schemas.openxmlformats.org/officeDocument/2006/relationships/hyperlink" Target="https://podminky.urs.cz/item/CS_URS_2023_02/767651812" TargetMode="External" /><Relationship Id="rId32" Type="http://schemas.openxmlformats.org/officeDocument/2006/relationships/hyperlink" Target="https://podminky.urs.cz/item/CS_URS_2023_02/998767201" TargetMode="External" /><Relationship Id="rId33" Type="http://schemas.openxmlformats.org/officeDocument/2006/relationships/hyperlink" Target="https://podminky.urs.cz/item/CS_URS_2023_02/998767292" TargetMode="External" /><Relationship Id="rId34" Type="http://schemas.openxmlformats.org/officeDocument/2006/relationships/hyperlink" Target="https://podminky.urs.cz/item/CS_URS_2023_02/776201813" TargetMode="External" /><Relationship Id="rId35" Type="http://schemas.openxmlformats.org/officeDocument/2006/relationships/hyperlink" Target="https://podminky.urs.cz/item/CS_URS_2023_02/998776201" TargetMode="External" /><Relationship Id="rId36" Type="http://schemas.openxmlformats.org/officeDocument/2006/relationships/hyperlink" Target="https://podminky.urs.cz/item/CS_URS_2023_02/998776292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4111102" TargetMode="External" /><Relationship Id="rId2" Type="http://schemas.openxmlformats.org/officeDocument/2006/relationships/hyperlink" Target="https://podminky.urs.cz/item/CS_URS_2023_02/279113152" TargetMode="External" /><Relationship Id="rId3" Type="http://schemas.openxmlformats.org/officeDocument/2006/relationships/hyperlink" Target="https://podminky.urs.cz/item/CS_URS_2023_02/279113153" TargetMode="External" /><Relationship Id="rId4" Type="http://schemas.openxmlformats.org/officeDocument/2006/relationships/hyperlink" Target="https://podminky.urs.cz/item/CS_URS_2023_02/279361821" TargetMode="External" /><Relationship Id="rId5" Type="http://schemas.openxmlformats.org/officeDocument/2006/relationships/hyperlink" Target="https://podminky.urs.cz/item/CS_URS_2023_02/388129720" TargetMode="External" /><Relationship Id="rId6" Type="http://schemas.openxmlformats.org/officeDocument/2006/relationships/hyperlink" Target="https://podminky.urs.cz/item/CS_URS_2023_02/619991001" TargetMode="External" /><Relationship Id="rId7" Type="http://schemas.openxmlformats.org/officeDocument/2006/relationships/hyperlink" Target="https://podminky.urs.cz/item/CS_URS_2023_02/619991011" TargetMode="External" /><Relationship Id="rId8" Type="http://schemas.openxmlformats.org/officeDocument/2006/relationships/hyperlink" Target="https://podminky.urs.cz/item/CS_URS_2023_02/631311116" TargetMode="External" /><Relationship Id="rId9" Type="http://schemas.openxmlformats.org/officeDocument/2006/relationships/hyperlink" Target="https://podminky.urs.cz/item/CS_URS_2023_02/631311133" TargetMode="External" /><Relationship Id="rId10" Type="http://schemas.openxmlformats.org/officeDocument/2006/relationships/hyperlink" Target="https://podminky.urs.cz/item/CS_URS_2023_02/631319171" TargetMode="External" /><Relationship Id="rId11" Type="http://schemas.openxmlformats.org/officeDocument/2006/relationships/hyperlink" Target="https://podminky.urs.cz/item/CS_URS_2023_02/631319175" TargetMode="External" /><Relationship Id="rId12" Type="http://schemas.openxmlformats.org/officeDocument/2006/relationships/hyperlink" Target="https://podminky.urs.cz/item/CS_URS_2023_02/631362021" TargetMode="External" /><Relationship Id="rId13" Type="http://schemas.openxmlformats.org/officeDocument/2006/relationships/hyperlink" Target="https://podminky.urs.cz/item/CS_URS_2023_02/949101111" TargetMode="External" /><Relationship Id="rId14" Type="http://schemas.openxmlformats.org/officeDocument/2006/relationships/hyperlink" Target="https://podminky.urs.cz/item/CS_URS_2023_02/952901111" TargetMode="External" /><Relationship Id="rId15" Type="http://schemas.openxmlformats.org/officeDocument/2006/relationships/hyperlink" Target="https://podminky.urs.cz/item/CS_URS_2023_02/963015131" TargetMode="External" /><Relationship Id="rId16" Type="http://schemas.openxmlformats.org/officeDocument/2006/relationships/hyperlink" Target="https://podminky.urs.cz/item/CS_URS_2023_02/998021021" TargetMode="External" /><Relationship Id="rId17" Type="http://schemas.openxmlformats.org/officeDocument/2006/relationships/hyperlink" Target="https://podminky.urs.cz/item/CS_URS_2023_02/711121131" TargetMode="External" /><Relationship Id="rId18" Type="http://schemas.openxmlformats.org/officeDocument/2006/relationships/hyperlink" Target="https://podminky.urs.cz/item/CS_URS_2023_02/711122131" TargetMode="External" /><Relationship Id="rId19" Type="http://schemas.openxmlformats.org/officeDocument/2006/relationships/hyperlink" Target="https://podminky.urs.cz/item/CS_URS_2023_02/711131111" TargetMode="External" /><Relationship Id="rId20" Type="http://schemas.openxmlformats.org/officeDocument/2006/relationships/hyperlink" Target="https://podminky.urs.cz/item/CS_URS_2023_02/711132111" TargetMode="External" /><Relationship Id="rId21" Type="http://schemas.openxmlformats.org/officeDocument/2006/relationships/hyperlink" Target="https://podminky.urs.cz/item/CS_URS_2023_02/998711201" TargetMode="External" /><Relationship Id="rId22" Type="http://schemas.openxmlformats.org/officeDocument/2006/relationships/hyperlink" Target="https://podminky.urs.cz/item/CS_URS_2023_02/998711292" TargetMode="External" /><Relationship Id="rId23" Type="http://schemas.openxmlformats.org/officeDocument/2006/relationships/hyperlink" Target="https://podminky.urs.cz/item/CS_URS_2023_02/766660001" TargetMode="External" /><Relationship Id="rId24" Type="http://schemas.openxmlformats.org/officeDocument/2006/relationships/hyperlink" Target="https://podminky.urs.cz/item/CS_URS_2023_02/998766201" TargetMode="External" /><Relationship Id="rId25" Type="http://schemas.openxmlformats.org/officeDocument/2006/relationships/hyperlink" Target="https://podminky.urs.cz/item/CS_URS_2023_02/998766292" TargetMode="External" /><Relationship Id="rId26" Type="http://schemas.openxmlformats.org/officeDocument/2006/relationships/hyperlink" Target="https://podminky.urs.cz/item/CS_URS_2023_02/998777201" TargetMode="External" /><Relationship Id="rId27" Type="http://schemas.openxmlformats.org/officeDocument/2006/relationships/hyperlink" Target="https://podminky.urs.cz/item/CS_URS_2023_02/998777292" TargetMode="External" /><Relationship Id="rId28" Type="http://schemas.openxmlformats.org/officeDocument/2006/relationships/hyperlink" Target="https://podminky.urs.cz/item/CS_URS_2023_02/784111011" TargetMode="External" /><Relationship Id="rId29" Type="http://schemas.openxmlformats.org/officeDocument/2006/relationships/hyperlink" Target="https://podminky.urs.cz/item/CS_URS_2023_02/784111031" TargetMode="External" /><Relationship Id="rId30" Type="http://schemas.openxmlformats.org/officeDocument/2006/relationships/hyperlink" Target="https://podminky.urs.cz/item/CS_URS_2023_02/784121001" TargetMode="External" /><Relationship Id="rId31" Type="http://schemas.openxmlformats.org/officeDocument/2006/relationships/hyperlink" Target="https://podminky.urs.cz/item/CS_URS_2023_02/784171111" TargetMode="External" /><Relationship Id="rId32" Type="http://schemas.openxmlformats.org/officeDocument/2006/relationships/hyperlink" Target="https://podminky.urs.cz/item/CS_URS_2023_02/784211101" TargetMode="External" /><Relationship Id="rId33" Type="http://schemas.openxmlformats.org/officeDocument/2006/relationships/hyperlink" Target="https://podminky.urs.cz/item/CS_URS_2023_02/784211141" TargetMode="External" /><Relationship Id="rId3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22</v>
      </c>
    </row>
    <row r="8" s="1" customFormat="1" ht="12" customHeight="1">
      <c r="B8" s="23"/>
      <c r="C8" s="24"/>
      <c r="D8" s="34" t="s">
        <v>23</v>
      </c>
      <c r="E8" s="24"/>
      <c r="F8" s="24"/>
      <c r="G8" s="24"/>
      <c r="H8" s="24"/>
      <c r="I8" s="24"/>
      <c r="J8" s="24"/>
      <c r="K8" s="29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25</v>
      </c>
      <c r="AL8" s="24"/>
      <c r="AM8" s="24"/>
      <c r="AN8" s="35" t="s">
        <v>26</v>
      </c>
      <c r="AO8" s="24"/>
      <c r="AP8" s="24"/>
      <c r="AQ8" s="24"/>
      <c r="AR8" s="22"/>
      <c r="BE8" s="33"/>
      <c r="BS8" s="19" t="s">
        <v>27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28</v>
      </c>
    </row>
    <row r="10" s="1" customFormat="1" ht="12" customHeight="1">
      <c r="B10" s="23"/>
      <c r="C10" s="24"/>
      <c r="D10" s="34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30</v>
      </c>
      <c r="AL10" s="24"/>
      <c r="AM10" s="24"/>
      <c r="AN10" s="29" t="s">
        <v>31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33</v>
      </c>
      <c r="AL11" s="24"/>
      <c r="AM11" s="24"/>
      <c r="AN11" s="29" t="s">
        <v>34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30</v>
      </c>
      <c r="AL13" s="24"/>
      <c r="AM13" s="24"/>
      <c r="AN13" s="36" t="s">
        <v>36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33</v>
      </c>
      <c r="AL14" s="24"/>
      <c r="AM14" s="24"/>
      <c r="AN14" s="36" t="s">
        <v>36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30</v>
      </c>
      <c r="AL16" s="24"/>
      <c r="AM16" s="24"/>
      <c r="AN16" s="29" t="s">
        <v>38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33</v>
      </c>
      <c r="AL17" s="24"/>
      <c r="AM17" s="24"/>
      <c r="AN17" s="29" t="s">
        <v>40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30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33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49</v>
      </c>
      <c r="E29" s="49"/>
      <c r="F29" s="34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51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1118/23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Hala Rondo - Rekonstrukce ledové plochy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23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Brno, Hala Rondo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25</v>
      </c>
      <c r="AJ47" s="42"/>
      <c r="AK47" s="42"/>
      <c r="AL47" s="42"/>
      <c r="AM47" s="74" t="str">
        <f>IF(AN8= "","",AN8)</f>
        <v>1. 9. 2023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29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STAREZ - SPORT,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37</v>
      </c>
      <c r="AJ49" s="42"/>
      <c r="AK49" s="42"/>
      <c r="AL49" s="42"/>
      <c r="AM49" s="75" t="str">
        <f>IF(E17="","",E17)</f>
        <v>AS PROJECT CZ s.r.o.</v>
      </c>
      <c r="AN49" s="66"/>
      <c r="AO49" s="66"/>
      <c r="AP49" s="66"/>
      <c r="AQ49" s="42"/>
      <c r="AR49" s="46"/>
      <c r="AS49" s="76" t="s">
        <v>59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41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60</v>
      </c>
      <c r="D52" s="89"/>
      <c r="E52" s="89"/>
      <c r="F52" s="89"/>
      <c r="G52" s="89"/>
      <c r="H52" s="90"/>
      <c r="I52" s="91" t="s">
        <v>61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62</v>
      </c>
      <c r="AH52" s="89"/>
      <c r="AI52" s="89"/>
      <c r="AJ52" s="89"/>
      <c r="AK52" s="89"/>
      <c r="AL52" s="89"/>
      <c r="AM52" s="89"/>
      <c r="AN52" s="91" t="s">
        <v>63</v>
      </c>
      <c r="AO52" s="89"/>
      <c r="AP52" s="89"/>
      <c r="AQ52" s="93" t="s">
        <v>64</v>
      </c>
      <c r="AR52" s="46"/>
      <c r="AS52" s="94" t="s">
        <v>65</v>
      </c>
      <c r="AT52" s="95" t="s">
        <v>66</v>
      </c>
      <c r="AU52" s="95" t="s">
        <v>67</v>
      </c>
      <c r="AV52" s="95" t="s">
        <v>68</v>
      </c>
      <c r="AW52" s="95" t="s">
        <v>69</v>
      </c>
      <c r="AX52" s="95" t="s">
        <v>70</v>
      </c>
      <c r="AY52" s="95" t="s">
        <v>71</v>
      </c>
      <c r="AZ52" s="95" t="s">
        <v>72</v>
      </c>
      <c r="BA52" s="95" t="s">
        <v>73</v>
      </c>
      <c r="BB52" s="95" t="s">
        <v>74</v>
      </c>
      <c r="BC52" s="95" t="s">
        <v>75</v>
      </c>
      <c r="BD52" s="96" t="s">
        <v>76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ROUND(AG55+AG63+AG66,2)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ROUND(AS55+AS63+AS66,2)</f>
        <v>0</v>
      </c>
      <c r="AT54" s="108">
        <f>ROUND(SUM(AV54:AW54),2)</f>
        <v>0</v>
      </c>
      <c r="AU54" s="109">
        <f>ROUND(AU55+AU63+AU66,5)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ROUND(AZ55+AZ63+AZ66,2)</f>
        <v>0</v>
      </c>
      <c r="BA54" s="108">
        <f>ROUND(BA55+BA63+BA66,2)</f>
        <v>0</v>
      </c>
      <c r="BB54" s="108">
        <f>ROUND(BB55+BB63+BB66,2)</f>
        <v>0</v>
      </c>
      <c r="BC54" s="108">
        <f>ROUND(BC55+BC63+BC66,2)</f>
        <v>0</v>
      </c>
      <c r="BD54" s="110">
        <f>ROUND(BD55+BD63+BD66,2)</f>
        <v>0</v>
      </c>
      <c r="BE54" s="6"/>
      <c r="BS54" s="111" t="s">
        <v>78</v>
      </c>
      <c r="BT54" s="111" t="s">
        <v>79</v>
      </c>
      <c r="BU54" s="112" t="s">
        <v>80</v>
      </c>
      <c r="BV54" s="111" t="s">
        <v>81</v>
      </c>
      <c r="BW54" s="111" t="s">
        <v>5</v>
      </c>
      <c r="BX54" s="111" t="s">
        <v>82</v>
      </c>
      <c r="CL54" s="111" t="s">
        <v>20</v>
      </c>
    </row>
    <row r="55" s="7" customFormat="1" ht="16.5" customHeight="1">
      <c r="A55" s="7"/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ROUND(SUM(AG56:AG62),2)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85</v>
      </c>
      <c r="AR55" s="120"/>
      <c r="AS55" s="121">
        <f>ROUND(SUM(AS56:AS62),2)</f>
        <v>0</v>
      </c>
      <c r="AT55" s="122">
        <f>ROUND(SUM(AV55:AW55),2)</f>
        <v>0</v>
      </c>
      <c r="AU55" s="123">
        <f>ROUND(SUM(AU56:AU62),5)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ROUND(SUM(AZ56:AZ62),2)</f>
        <v>0</v>
      </c>
      <c r="BA55" s="122">
        <f>ROUND(SUM(BA56:BA62),2)</f>
        <v>0</v>
      </c>
      <c r="BB55" s="122">
        <f>ROUND(SUM(BB56:BB62),2)</f>
        <v>0</v>
      </c>
      <c r="BC55" s="122">
        <f>ROUND(SUM(BC56:BC62),2)</f>
        <v>0</v>
      </c>
      <c r="BD55" s="124">
        <f>ROUND(SUM(BD56:BD62),2)</f>
        <v>0</v>
      </c>
      <c r="BE55" s="7"/>
      <c r="BS55" s="125" t="s">
        <v>78</v>
      </c>
      <c r="BT55" s="125" t="s">
        <v>22</v>
      </c>
      <c r="BU55" s="125" t="s">
        <v>80</v>
      </c>
      <c r="BV55" s="125" t="s">
        <v>81</v>
      </c>
      <c r="BW55" s="125" t="s">
        <v>86</v>
      </c>
      <c r="BX55" s="125" t="s">
        <v>5</v>
      </c>
      <c r="CL55" s="125" t="s">
        <v>20</v>
      </c>
      <c r="CM55" s="125" t="s">
        <v>87</v>
      </c>
    </row>
    <row r="56" s="4" customFormat="1" ht="16.5" customHeight="1">
      <c r="A56" s="126" t="s">
        <v>88</v>
      </c>
      <c r="B56" s="65"/>
      <c r="C56" s="127"/>
      <c r="D56" s="127"/>
      <c r="E56" s="128" t="s">
        <v>89</v>
      </c>
      <c r="F56" s="128"/>
      <c r="G56" s="128"/>
      <c r="H56" s="128"/>
      <c r="I56" s="128"/>
      <c r="J56" s="127"/>
      <c r="K56" s="128" t="s">
        <v>90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'D.1.1 - Architektonicko s...'!J32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91</v>
      </c>
      <c r="AR56" s="67"/>
      <c r="AS56" s="131">
        <v>0</v>
      </c>
      <c r="AT56" s="132">
        <f>ROUND(SUM(AV56:AW56),2)</f>
        <v>0</v>
      </c>
      <c r="AU56" s="133">
        <f>'D.1.1 - Architektonicko s...'!P100</f>
        <v>0</v>
      </c>
      <c r="AV56" s="132">
        <f>'D.1.1 - Architektonicko s...'!J35</f>
        <v>0</v>
      </c>
      <c r="AW56" s="132">
        <f>'D.1.1 - Architektonicko s...'!J36</f>
        <v>0</v>
      </c>
      <c r="AX56" s="132">
        <f>'D.1.1 - Architektonicko s...'!J37</f>
        <v>0</v>
      </c>
      <c r="AY56" s="132">
        <f>'D.1.1 - Architektonicko s...'!J38</f>
        <v>0</v>
      </c>
      <c r="AZ56" s="132">
        <f>'D.1.1 - Architektonicko s...'!F35</f>
        <v>0</v>
      </c>
      <c r="BA56" s="132">
        <f>'D.1.1 - Architektonicko s...'!F36</f>
        <v>0</v>
      </c>
      <c r="BB56" s="132">
        <f>'D.1.1 - Architektonicko s...'!F37</f>
        <v>0</v>
      </c>
      <c r="BC56" s="132">
        <f>'D.1.1 - Architektonicko s...'!F38</f>
        <v>0</v>
      </c>
      <c r="BD56" s="134">
        <f>'D.1.1 - Architektonicko s...'!F39</f>
        <v>0</v>
      </c>
      <c r="BE56" s="4"/>
      <c r="BT56" s="135" t="s">
        <v>87</v>
      </c>
      <c r="BV56" s="135" t="s">
        <v>81</v>
      </c>
      <c r="BW56" s="135" t="s">
        <v>92</v>
      </c>
      <c r="BX56" s="135" t="s">
        <v>86</v>
      </c>
      <c r="CL56" s="135" t="s">
        <v>20</v>
      </c>
    </row>
    <row r="57" s="4" customFormat="1" ht="16.5" customHeight="1">
      <c r="A57" s="126" t="s">
        <v>88</v>
      </c>
      <c r="B57" s="65"/>
      <c r="C57" s="127"/>
      <c r="D57" s="127"/>
      <c r="E57" s="128" t="s">
        <v>93</v>
      </c>
      <c r="F57" s="128"/>
      <c r="G57" s="128"/>
      <c r="H57" s="128"/>
      <c r="I57" s="128"/>
      <c r="J57" s="127"/>
      <c r="K57" s="128" t="s">
        <v>94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'D.1.2 - Stavebně konstruk...'!J32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91</v>
      </c>
      <c r="AR57" s="67"/>
      <c r="AS57" s="131">
        <v>0</v>
      </c>
      <c r="AT57" s="132">
        <f>ROUND(SUM(AV57:AW57),2)</f>
        <v>0</v>
      </c>
      <c r="AU57" s="133">
        <f>'D.1.2 - Stavebně konstruk...'!P92</f>
        <v>0</v>
      </c>
      <c r="AV57" s="132">
        <f>'D.1.2 - Stavebně konstruk...'!J35</f>
        <v>0</v>
      </c>
      <c r="AW57" s="132">
        <f>'D.1.2 - Stavebně konstruk...'!J36</f>
        <v>0</v>
      </c>
      <c r="AX57" s="132">
        <f>'D.1.2 - Stavebně konstruk...'!J37</f>
        <v>0</v>
      </c>
      <c r="AY57" s="132">
        <f>'D.1.2 - Stavebně konstruk...'!J38</f>
        <v>0</v>
      </c>
      <c r="AZ57" s="132">
        <f>'D.1.2 - Stavebně konstruk...'!F35</f>
        <v>0</v>
      </c>
      <c r="BA57" s="132">
        <f>'D.1.2 - Stavebně konstruk...'!F36</f>
        <v>0</v>
      </c>
      <c r="BB57" s="132">
        <f>'D.1.2 - Stavebně konstruk...'!F37</f>
        <v>0</v>
      </c>
      <c r="BC57" s="132">
        <f>'D.1.2 - Stavebně konstruk...'!F38</f>
        <v>0</v>
      </c>
      <c r="BD57" s="134">
        <f>'D.1.2 - Stavebně konstruk...'!F39</f>
        <v>0</v>
      </c>
      <c r="BE57" s="4"/>
      <c r="BT57" s="135" t="s">
        <v>87</v>
      </c>
      <c r="BV57" s="135" t="s">
        <v>81</v>
      </c>
      <c r="BW57" s="135" t="s">
        <v>95</v>
      </c>
      <c r="BX57" s="135" t="s">
        <v>86</v>
      </c>
      <c r="CL57" s="135" t="s">
        <v>20</v>
      </c>
    </row>
    <row r="58" s="4" customFormat="1" ht="16.5" customHeight="1">
      <c r="A58" s="126" t="s">
        <v>88</v>
      </c>
      <c r="B58" s="65"/>
      <c r="C58" s="127"/>
      <c r="D58" s="127"/>
      <c r="E58" s="128" t="s">
        <v>96</v>
      </c>
      <c r="F58" s="128"/>
      <c r="G58" s="128"/>
      <c r="H58" s="128"/>
      <c r="I58" s="128"/>
      <c r="J58" s="127"/>
      <c r="K58" s="128" t="s">
        <v>97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'D.1.4.1 - Zdravotechnické...'!J32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91</v>
      </c>
      <c r="AR58" s="67"/>
      <c r="AS58" s="131">
        <v>0</v>
      </c>
      <c r="AT58" s="132">
        <f>ROUND(SUM(AV58:AW58),2)</f>
        <v>0</v>
      </c>
      <c r="AU58" s="133">
        <f>'D.1.4.1 - Zdravotechnické...'!P93</f>
        <v>0</v>
      </c>
      <c r="AV58" s="132">
        <f>'D.1.4.1 - Zdravotechnické...'!J35</f>
        <v>0</v>
      </c>
      <c r="AW58" s="132">
        <f>'D.1.4.1 - Zdravotechnické...'!J36</f>
        <v>0</v>
      </c>
      <c r="AX58" s="132">
        <f>'D.1.4.1 - Zdravotechnické...'!J37</f>
        <v>0</v>
      </c>
      <c r="AY58" s="132">
        <f>'D.1.4.1 - Zdravotechnické...'!J38</f>
        <v>0</v>
      </c>
      <c r="AZ58" s="132">
        <f>'D.1.4.1 - Zdravotechnické...'!F35</f>
        <v>0</v>
      </c>
      <c r="BA58" s="132">
        <f>'D.1.4.1 - Zdravotechnické...'!F36</f>
        <v>0</v>
      </c>
      <c r="BB58" s="132">
        <f>'D.1.4.1 - Zdravotechnické...'!F37</f>
        <v>0</v>
      </c>
      <c r="BC58" s="132">
        <f>'D.1.4.1 - Zdravotechnické...'!F38</f>
        <v>0</v>
      </c>
      <c r="BD58" s="134">
        <f>'D.1.4.1 - Zdravotechnické...'!F39</f>
        <v>0</v>
      </c>
      <c r="BE58" s="4"/>
      <c r="BT58" s="135" t="s">
        <v>87</v>
      </c>
      <c r="BV58" s="135" t="s">
        <v>81</v>
      </c>
      <c r="BW58" s="135" t="s">
        <v>98</v>
      </c>
      <c r="BX58" s="135" t="s">
        <v>86</v>
      </c>
      <c r="CL58" s="135" t="s">
        <v>20</v>
      </c>
    </row>
    <row r="59" s="4" customFormat="1" ht="16.5" customHeight="1">
      <c r="A59" s="126" t="s">
        <v>88</v>
      </c>
      <c r="B59" s="65"/>
      <c r="C59" s="127"/>
      <c r="D59" s="127"/>
      <c r="E59" s="128" t="s">
        <v>99</v>
      </c>
      <c r="F59" s="128"/>
      <c r="G59" s="128"/>
      <c r="H59" s="128"/>
      <c r="I59" s="128"/>
      <c r="J59" s="127"/>
      <c r="K59" s="128" t="s">
        <v>100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'D.1.4.2 - Silnoproudé ele...'!J32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91</v>
      </c>
      <c r="AR59" s="67"/>
      <c r="AS59" s="131">
        <v>0</v>
      </c>
      <c r="AT59" s="132">
        <f>ROUND(SUM(AV59:AW59),2)</f>
        <v>0</v>
      </c>
      <c r="AU59" s="133">
        <f>'D.1.4.2 - Silnoproudé ele...'!P92</f>
        <v>0</v>
      </c>
      <c r="AV59" s="132">
        <f>'D.1.4.2 - Silnoproudé ele...'!J35</f>
        <v>0</v>
      </c>
      <c r="AW59" s="132">
        <f>'D.1.4.2 - Silnoproudé ele...'!J36</f>
        <v>0</v>
      </c>
      <c r="AX59" s="132">
        <f>'D.1.4.2 - Silnoproudé ele...'!J37</f>
        <v>0</v>
      </c>
      <c r="AY59" s="132">
        <f>'D.1.4.2 - Silnoproudé ele...'!J38</f>
        <v>0</v>
      </c>
      <c r="AZ59" s="132">
        <f>'D.1.4.2 - Silnoproudé ele...'!F35</f>
        <v>0</v>
      </c>
      <c r="BA59" s="132">
        <f>'D.1.4.2 - Silnoproudé ele...'!F36</f>
        <v>0</v>
      </c>
      <c r="BB59" s="132">
        <f>'D.1.4.2 - Silnoproudé ele...'!F37</f>
        <v>0</v>
      </c>
      <c r="BC59" s="132">
        <f>'D.1.4.2 - Silnoproudé ele...'!F38</f>
        <v>0</v>
      </c>
      <c r="BD59" s="134">
        <f>'D.1.4.2 - Silnoproudé ele...'!F39</f>
        <v>0</v>
      </c>
      <c r="BE59" s="4"/>
      <c r="BT59" s="135" t="s">
        <v>87</v>
      </c>
      <c r="BV59" s="135" t="s">
        <v>81</v>
      </c>
      <c r="BW59" s="135" t="s">
        <v>101</v>
      </c>
      <c r="BX59" s="135" t="s">
        <v>86</v>
      </c>
      <c r="CL59" s="135" t="s">
        <v>20</v>
      </c>
    </row>
    <row r="60" s="4" customFormat="1" ht="16.5" customHeight="1">
      <c r="A60" s="126" t="s">
        <v>88</v>
      </c>
      <c r="B60" s="65"/>
      <c r="C60" s="127"/>
      <c r="D60" s="127"/>
      <c r="E60" s="128" t="s">
        <v>102</v>
      </c>
      <c r="F60" s="128"/>
      <c r="G60" s="128"/>
      <c r="H60" s="128"/>
      <c r="I60" s="128"/>
      <c r="J60" s="127"/>
      <c r="K60" s="128" t="s">
        <v>103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'D.1.4.3 - Technologie chl...'!J32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91</v>
      </c>
      <c r="AR60" s="67"/>
      <c r="AS60" s="131">
        <v>0</v>
      </c>
      <c r="AT60" s="132">
        <f>ROUND(SUM(AV60:AW60),2)</f>
        <v>0</v>
      </c>
      <c r="AU60" s="133">
        <f>'D.1.4.3 - Technologie chl...'!P93</f>
        <v>0</v>
      </c>
      <c r="AV60" s="132">
        <f>'D.1.4.3 - Technologie chl...'!J35</f>
        <v>0</v>
      </c>
      <c r="AW60" s="132">
        <f>'D.1.4.3 - Technologie chl...'!J36</f>
        <v>0</v>
      </c>
      <c r="AX60" s="132">
        <f>'D.1.4.3 - Technologie chl...'!J37</f>
        <v>0</v>
      </c>
      <c r="AY60" s="132">
        <f>'D.1.4.3 - Technologie chl...'!J38</f>
        <v>0</v>
      </c>
      <c r="AZ60" s="132">
        <f>'D.1.4.3 - Technologie chl...'!F35</f>
        <v>0</v>
      </c>
      <c r="BA60" s="132">
        <f>'D.1.4.3 - Technologie chl...'!F36</f>
        <v>0</v>
      </c>
      <c r="BB60" s="132">
        <f>'D.1.4.3 - Technologie chl...'!F37</f>
        <v>0</v>
      </c>
      <c r="BC60" s="132">
        <f>'D.1.4.3 - Technologie chl...'!F38</f>
        <v>0</v>
      </c>
      <c r="BD60" s="134">
        <f>'D.1.4.3 - Technologie chl...'!F39</f>
        <v>0</v>
      </c>
      <c r="BE60" s="4"/>
      <c r="BT60" s="135" t="s">
        <v>87</v>
      </c>
      <c r="BV60" s="135" t="s">
        <v>81</v>
      </c>
      <c r="BW60" s="135" t="s">
        <v>104</v>
      </c>
      <c r="BX60" s="135" t="s">
        <v>86</v>
      </c>
      <c r="CL60" s="135" t="s">
        <v>20</v>
      </c>
    </row>
    <row r="61" s="4" customFormat="1" ht="16.5" customHeight="1">
      <c r="A61" s="126" t="s">
        <v>88</v>
      </c>
      <c r="B61" s="65"/>
      <c r="C61" s="127"/>
      <c r="D61" s="127"/>
      <c r="E61" s="128" t="s">
        <v>105</v>
      </c>
      <c r="F61" s="128"/>
      <c r="G61" s="128"/>
      <c r="H61" s="128"/>
      <c r="I61" s="128"/>
      <c r="J61" s="127"/>
      <c r="K61" s="128" t="s">
        <v>84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'D.1.4.4 - Ledová plocha'!J32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91</v>
      </c>
      <c r="AR61" s="67"/>
      <c r="AS61" s="131">
        <v>0</v>
      </c>
      <c r="AT61" s="132">
        <f>ROUND(SUM(AV61:AW61),2)</f>
        <v>0</v>
      </c>
      <c r="AU61" s="133">
        <f>'D.1.4.4 - Ledová plocha'!P97</f>
        <v>0</v>
      </c>
      <c r="AV61" s="132">
        <f>'D.1.4.4 - Ledová plocha'!J35</f>
        <v>0</v>
      </c>
      <c r="AW61" s="132">
        <f>'D.1.4.4 - Ledová plocha'!J36</f>
        <v>0</v>
      </c>
      <c r="AX61" s="132">
        <f>'D.1.4.4 - Ledová plocha'!J37</f>
        <v>0</v>
      </c>
      <c r="AY61" s="132">
        <f>'D.1.4.4 - Ledová plocha'!J38</f>
        <v>0</v>
      </c>
      <c r="AZ61" s="132">
        <f>'D.1.4.4 - Ledová plocha'!F35</f>
        <v>0</v>
      </c>
      <c r="BA61" s="132">
        <f>'D.1.4.4 - Ledová plocha'!F36</f>
        <v>0</v>
      </c>
      <c r="BB61" s="132">
        <f>'D.1.4.4 - Ledová plocha'!F37</f>
        <v>0</v>
      </c>
      <c r="BC61" s="132">
        <f>'D.1.4.4 - Ledová plocha'!F38</f>
        <v>0</v>
      </c>
      <c r="BD61" s="134">
        <f>'D.1.4.4 - Ledová plocha'!F39</f>
        <v>0</v>
      </c>
      <c r="BE61" s="4"/>
      <c r="BT61" s="135" t="s">
        <v>87</v>
      </c>
      <c r="BV61" s="135" t="s">
        <v>81</v>
      </c>
      <c r="BW61" s="135" t="s">
        <v>106</v>
      </c>
      <c r="BX61" s="135" t="s">
        <v>86</v>
      </c>
      <c r="CL61" s="135" t="s">
        <v>20</v>
      </c>
    </row>
    <row r="62" s="4" customFormat="1" ht="16.5" customHeight="1">
      <c r="A62" s="126" t="s">
        <v>88</v>
      </c>
      <c r="B62" s="65"/>
      <c r="C62" s="127"/>
      <c r="D62" s="127"/>
      <c r="E62" s="128" t="s">
        <v>107</v>
      </c>
      <c r="F62" s="128"/>
      <c r="G62" s="128"/>
      <c r="H62" s="128"/>
      <c r="I62" s="128"/>
      <c r="J62" s="127"/>
      <c r="K62" s="128" t="s">
        <v>108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'D.1.9 - Demolice'!J32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91</v>
      </c>
      <c r="AR62" s="67"/>
      <c r="AS62" s="131">
        <v>0</v>
      </c>
      <c r="AT62" s="132">
        <f>ROUND(SUM(AV62:AW62),2)</f>
        <v>0</v>
      </c>
      <c r="AU62" s="133">
        <f>'D.1.9 - Demolice'!P95</f>
        <v>0</v>
      </c>
      <c r="AV62" s="132">
        <f>'D.1.9 - Demolice'!J35</f>
        <v>0</v>
      </c>
      <c r="AW62" s="132">
        <f>'D.1.9 - Demolice'!J36</f>
        <v>0</v>
      </c>
      <c r="AX62" s="132">
        <f>'D.1.9 - Demolice'!J37</f>
        <v>0</v>
      </c>
      <c r="AY62" s="132">
        <f>'D.1.9 - Demolice'!J38</f>
        <v>0</v>
      </c>
      <c r="AZ62" s="132">
        <f>'D.1.9 - Demolice'!F35</f>
        <v>0</v>
      </c>
      <c r="BA62" s="132">
        <f>'D.1.9 - Demolice'!F36</f>
        <v>0</v>
      </c>
      <c r="BB62" s="132">
        <f>'D.1.9 - Demolice'!F37</f>
        <v>0</v>
      </c>
      <c r="BC62" s="132">
        <f>'D.1.9 - Demolice'!F38</f>
        <v>0</v>
      </c>
      <c r="BD62" s="134">
        <f>'D.1.9 - Demolice'!F39</f>
        <v>0</v>
      </c>
      <c r="BE62" s="4"/>
      <c r="BT62" s="135" t="s">
        <v>87</v>
      </c>
      <c r="BV62" s="135" t="s">
        <v>81</v>
      </c>
      <c r="BW62" s="135" t="s">
        <v>109</v>
      </c>
      <c r="BX62" s="135" t="s">
        <v>86</v>
      </c>
      <c r="CL62" s="135" t="s">
        <v>20</v>
      </c>
    </row>
    <row r="63" s="7" customFormat="1" ht="16.5" customHeight="1">
      <c r="A63" s="7"/>
      <c r="B63" s="113"/>
      <c r="C63" s="114"/>
      <c r="D63" s="115" t="s">
        <v>110</v>
      </c>
      <c r="E63" s="115"/>
      <c r="F63" s="115"/>
      <c r="G63" s="115"/>
      <c r="H63" s="115"/>
      <c r="I63" s="116"/>
      <c r="J63" s="115" t="s">
        <v>111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ROUND(SUM(AG64:AG65),2)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85</v>
      </c>
      <c r="AR63" s="120"/>
      <c r="AS63" s="121">
        <f>ROUND(SUM(AS64:AS65),2)</f>
        <v>0</v>
      </c>
      <c r="AT63" s="122">
        <f>ROUND(SUM(AV63:AW63),2)</f>
        <v>0</v>
      </c>
      <c r="AU63" s="123">
        <f>ROUND(SUM(AU64:AU65),5)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ROUND(SUM(AZ64:AZ65),2)</f>
        <v>0</v>
      </c>
      <c r="BA63" s="122">
        <f>ROUND(SUM(BA64:BA65),2)</f>
        <v>0</v>
      </c>
      <c r="BB63" s="122">
        <f>ROUND(SUM(BB64:BB65),2)</f>
        <v>0</v>
      </c>
      <c r="BC63" s="122">
        <f>ROUND(SUM(BC64:BC65),2)</f>
        <v>0</v>
      </c>
      <c r="BD63" s="124">
        <f>ROUND(SUM(BD64:BD65),2)</f>
        <v>0</v>
      </c>
      <c r="BE63" s="7"/>
      <c r="BS63" s="125" t="s">
        <v>78</v>
      </c>
      <c r="BT63" s="125" t="s">
        <v>22</v>
      </c>
      <c r="BU63" s="125" t="s">
        <v>80</v>
      </c>
      <c r="BV63" s="125" t="s">
        <v>81</v>
      </c>
      <c r="BW63" s="125" t="s">
        <v>112</v>
      </c>
      <c r="BX63" s="125" t="s">
        <v>5</v>
      </c>
      <c r="CL63" s="125" t="s">
        <v>20</v>
      </c>
      <c r="CM63" s="125" t="s">
        <v>87</v>
      </c>
    </row>
    <row r="64" s="4" customFormat="1" ht="16.5" customHeight="1">
      <c r="A64" s="126" t="s">
        <v>88</v>
      </c>
      <c r="B64" s="65"/>
      <c r="C64" s="127"/>
      <c r="D64" s="127"/>
      <c r="E64" s="128" t="s">
        <v>113</v>
      </c>
      <c r="F64" s="128"/>
      <c r="G64" s="128"/>
      <c r="H64" s="128"/>
      <c r="I64" s="128"/>
      <c r="J64" s="127"/>
      <c r="K64" s="128" t="s">
        <v>114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'D.2.1 - Architektonicko s...'!J32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91</v>
      </c>
      <c r="AR64" s="67"/>
      <c r="AS64" s="131">
        <v>0</v>
      </c>
      <c r="AT64" s="132">
        <f>ROUND(SUM(AV64:AW64),2)</f>
        <v>0</v>
      </c>
      <c r="AU64" s="133">
        <f>'D.2.1 - Architektonicko s...'!P97</f>
        <v>0</v>
      </c>
      <c r="AV64" s="132">
        <f>'D.2.1 - Architektonicko s...'!J35</f>
        <v>0</v>
      </c>
      <c r="AW64" s="132">
        <f>'D.2.1 - Architektonicko s...'!J36</f>
        <v>0</v>
      </c>
      <c r="AX64" s="132">
        <f>'D.2.1 - Architektonicko s...'!J37</f>
        <v>0</v>
      </c>
      <c r="AY64" s="132">
        <f>'D.2.1 - Architektonicko s...'!J38</f>
        <v>0</v>
      </c>
      <c r="AZ64" s="132">
        <f>'D.2.1 - Architektonicko s...'!F35</f>
        <v>0</v>
      </c>
      <c r="BA64" s="132">
        <f>'D.2.1 - Architektonicko s...'!F36</f>
        <v>0</v>
      </c>
      <c r="BB64" s="132">
        <f>'D.2.1 - Architektonicko s...'!F37</f>
        <v>0</v>
      </c>
      <c r="BC64" s="132">
        <f>'D.2.1 - Architektonicko s...'!F38</f>
        <v>0</v>
      </c>
      <c r="BD64" s="134">
        <f>'D.2.1 - Architektonicko s...'!F39</f>
        <v>0</v>
      </c>
      <c r="BE64" s="4"/>
      <c r="BT64" s="135" t="s">
        <v>87</v>
      </c>
      <c r="BV64" s="135" t="s">
        <v>81</v>
      </c>
      <c r="BW64" s="135" t="s">
        <v>115</v>
      </c>
      <c r="BX64" s="135" t="s">
        <v>112</v>
      </c>
      <c r="CL64" s="135" t="s">
        <v>20</v>
      </c>
    </row>
    <row r="65" s="4" customFormat="1" ht="16.5" customHeight="1">
      <c r="A65" s="126" t="s">
        <v>88</v>
      </c>
      <c r="B65" s="65"/>
      <c r="C65" s="127"/>
      <c r="D65" s="127"/>
      <c r="E65" s="128" t="s">
        <v>116</v>
      </c>
      <c r="F65" s="128"/>
      <c r="G65" s="128"/>
      <c r="H65" s="128"/>
      <c r="I65" s="128"/>
      <c r="J65" s="127"/>
      <c r="K65" s="128" t="s">
        <v>108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'D.2.9 - Demolice'!J32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91</v>
      </c>
      <c r="AR65" s="67"/>
      <c r="AS65" s="131">
        <v>0</v>
      </c>
      <c r="AT65" s="132">
        <f>ROUND(SUM(AV65:AW65),2)</f>
        <v>0</v>
      </c>
      <c r="AU65" s="133">
        <f>'D.2.9 - Demolice'!P92</f>
        <v>0</v>
      </c>
      <c r="AV65" s="132">
        <f>'D.2.9 - Demolice'!J35</f>
        <v>0</v>
      </c>
      <c r="AW65" s="132">
        <f>'D.2.9 - Demolice'!J36</f>
        <v>0</v>
      </c>
      <c r="AX65" s="132">
        <f>'D.2.9 - Demolice'!J37</f>
        <v>0</v>
      </c>
      <c r="AY65" s="132">
        <f>'D.2.9 - Demolice'!J38</f>
        <v>0</v>
      </c>
      <c r="AZ65" s="132">
        <f>'D.2.9 - Demolice'!F35</f>
        <v>0</v>
      </c>
      <c r="BA65" s="132">
        <f>'D.2.9 - Demolice'!F36</f>
        <v>0</v>
      </c>
      <c r="BB65" s="132">
        <f>'D.2.9 - Demolice'!F37</f>
        <v>0</v>
      </c>
      <c r="BC65" s="132">
        <f>'D.2.9 - Demolice'!F38</f>
        <v>0</v>
      </c>
      <c r="BD65" s="134">
        <f>'D.2.9 - Demolice'!F39</f>
        <v>0</v>
      </c>
      <c r="BE65" s="4"/>
      <c r="BT65" s="135" t="s">
        <v>87</v>
      </c>
      <c r="BV65" s="135" t="s">
        <v>81</v>
      </c>
      <c r="BW65" s="135" t="s">
        <v>117</v>
      </c>
      <c r="BX65" s="135" t="s">
        <v>112</v>
      </c>
      <c r="CL65" s="135" t="s">
        <v>20</v>
      </c>
    </row>
    <row r="66" s="7" customFormat="1" ht="16.5" customHeight="1">
      <c r="A66" s="7"/>
      <c r="B66" s="113"/>
      <c r="C66" s="114"/>
      <c r="D66" s="115" t="s">
        <v>118</v>
      </c>
      <c r="E66" s="115"/>
      <c r="F66" s="115"/>
      <c r="G66" s="115"/>
      <c r="H66" s="115"/>
      <c r="I66" s="116"/>
      <c r="J66" s="115" t="s">
        <v>119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ROUND(SUM(AG67:AG68),2)</f>
        <v>0</v>
      </c>
      <c r="AH66" s="116"/>
      <c r="AI66" s="116"/>
      <c r="AJ66" s="116"/>
      <c r="AK66" s="116"/>
      <c r="AL66" s="116"/>
      <c r="AM66" s="116"/>
      <c r="AN66" s="118">
        <f>SUM(AG66,AT66)</f>
        <v>0</v>
      </c>
      <c r="AO66" s="116"/>
      <c r="AP66" s="116"/>
      <c r="AQ66" s="119" t="s">
        <v>118</v>
      </c>
      <c r="AR66" s="120"/>
      <c r="AS66" s="121">
        <f>ROUND(SUM(AS67:AS68),2)</f>
        <v>0</v>
      </c>
      <c r="AT66" s="122">
        <f>ROUND(SUM(AV66:AW66),2)</f>
        <v>0</v>
      </c>
      <c r="AU66" s="123">
        <f>ROUND(SUM(AU67:AU68),5)</f>
        <v>0</v>
      </c>
      <c r="AV66" s="122">
        <f>ROUND(AZ66*L29,2)</f>
        <v>0</v>
      </c>
      <c r="AW66" s="122">
        <f>ROUND(BA66*L30,2)</f>
        <v>0</v>
      </c>
      <c r="AX66" s="122">
        <f>ROUND(BB66*L29,2)</f>
        <v>0</v>
      </c>
      <c r="AY66" s="122">
        <f>ROUND(BC66*L30,2)</f>
        <v>0</v>
      </c>
      <c r="AZ66" s="122">
        <f>ROUND(SUM(AZ67:AZ68),2)</f>
        <v>0</v>
      </c>
      <c r="BA66" s="122">
        <f>ROUND(SUM(BA67:BA68),2)</f>
        <v>0</v>
      </c>
      <c r="BB66" s="122">
        <f>ROUND(SUM(BB67:BB68),2)</f>
        <v>0</v>
      </c>
      <c r="BC66" s="122">
        <f>ROUND(SUM(BC67:BC68),2)</f>
        <v>0</v>
      </c>
      <c r="BD66" s="124">
        <f>ROUND(SUM(BD67:BD68),2)</f>
        <v>0</v>
      </c>
      <c r="BE66" s="7"/>
      <c r="BS66" s="125" t="s">
        <v>78</v>
      </c>
      <c r="BT66" s="125" t="s">
        <v>22</v>
      </c>
      <c r="BV66" s="125" t="s">
        <v>81</v>
      </c>
      <c r="BW66" s="125" t="s">
        <v>120</v>
      </c>
      <c r="BX66" s="125" t="s">
        <v>5</v>
      </c>
      <c r="CL66" s="125" t="s">
        <v>20</v>
      </c>
      <c r="CM66" s="125" t="s">
        <v>87</v>
      </c>
    </row>
    <row r="67" s="4" customFormat="1" ht="16.5" customHeight="1">
      <c r="A67" s="126" t="s">
        <v>88</v>
      </c>
      <c r="B67" s="65"/>
      <c r="C67" s="127"/>
      <c r="D67" s="127"/>
      <c r="E67" s="128" t="s">
        <v>118</v>
      </c>
      <c r="F67" s="128"/>
      <c r="G67" s="128"/>
      <c r="H67" s="128"/>
      <c r="I67" s="128"/>
      <c r="J67" s="127"/>
      <c r="K67" s="128" t="s">
        <v>119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'VON - Vedlejší a ostatní ...'!J30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91</v>
      </c>
      <c r="AR67" s="67"/>
      <c r="AS67" s="131">
        <v>0</v>
      </c>
      <c r="AT67" s="132">
        <f>ROUND(SUM(AV67:AW67),2)</f>
        <v>0</v>
      </c>
      <c r="AU67" s="133">
        <f>'VON - Vedlejší a ostatní ...'!P85</f>
        <v>0</v>
      </c>
      <c r="AV67" s="132">
        <f>'VON - Vedlejší a ostatní ...'!J33</f>
        <v>0</v>
      </c>
      <c r="AW67" s="132">
        <f>'VON - Vedlejší a ostatní ...'!J34</f>
        <v>0</v>
      </c>
      <c r="AX67" s="132">
        <f>'VON - Vedlejší a ostatní ...'!J35</f>
        <v>0</v>
      </c>
      <c r="AY67" s="132">
        <f>'VON - Vedlejší a ostatní ...'!J36</f>
        <v>0</v>
      </c>
      <c r="AZ67" s="132">
        <f>'VON - Vedlejší a ostatní ...'!F33</f>
        <v>0</v>
      </c>
      <c r="BA67" s="132">
        <f>'VON - Vedlejší a ostatní ...'!F34</f>
        <v>0</v>
      </c>
      <c r="BB67" s="132">
        <f>'VON - Vedlejší a ostatní ...'!F35</f>
        <v>0</v>
      </c>
      <c r="BC67" s="132">
        <f>'VON - Vedlejší a ostatní ...'!F36</f>
        <v>0</v>
      </c>
      <c r="BD67" s="134">
        <f>'VON - Vedlejší a ostatní ...'!F37</f>
        <v>0</v>
      </c>
      <c r="BE67" s="4"/>
      <c r="BT67" s="135" t="s">
        <v>87</v>
      </c>
      <c r="BU67" s="135" t="s">
        <v>121</v>
      </c>
      <c r="BV67" s="135" t="s">
        <v>81</v>
      </c>
      <c r="BW67" s="135" t="s">
        <v>120</v>
      </c>
      <c r="BX67" s="135" t="s">
        <v>5</v>
      </c>
      <c r="CL67" s="135" t="s">
        <v>20</v>
      </c>
      <c r="CM67" s="135" t="s">
        <v>87</v>
      </c>
    </row>
    <row r="68" s="4" customFormat="1" ht="16.5" customHeight="1">
      <c r="A68" s="126" t="s">
        <v>88</v>
      </c>
      <c r="B68" s="65"/>
      <c r="C68" s="127"/>
      <c r="D68" s="127"/>
      <c r="E68" s="128" t="s">
        <v>122</v>
      </c>
      <c r="F68" s="128"/>
      <c r="G68" s="128"/>
      <c r="H68" s="128"/>
      <c r="I68" s="128"/>
      <c r="J68" s="127"/>
      <c r="K68" s="128" t="s">
        <v>123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'VON94 - Ochranné konstrukce'!J32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91</v>
      </c>
      <c r="AR68" s="67"/>
      <c r="AS68" s="136">
        <v>0</v>
      </c>
      <c r="AT68" s="137">
        <f>ROUND(SUM(AV68:AW68),2)</f>
        <v>0</v>
      </c>
      <c r="AU68" s="138">
        <f>'VON94 - Ochranné konstrukce'!P88</f>
        <v>0</v>
      </c>
      <c r="AV68" s="137">
        <f>'VON94 - Ochranné konstrukce'!J35</f>
        <v>0</v>
      </c>
      <c r="AW68" s="137">
        <f>'VON94 - Ochranné konstrukce'!J36</f>
        <v>0</v>
      </c>
      <c r="AX68" s="137">
        <f>'VON94 - Ochranné konstrukce'!J37</f>
        <v>0</v>
      </c>
      <c r="AY68" s="137">
        <f>'VON94 - Ochranné konstrukce'!J38</f>
        <v>0</v>
      </c>
      <c r="AZ68" s="137">
        <f>'VON94 - Ochranné konstrukce'!F35</f>
        <v>0</v>
      </c>
      <c r="BA68" s="137">
        <f>'VON94 - Ochranné konstrukce'!F36</f>
        <v>0</v>
      </c>
      <c r="BB68" s="137">
        <f>'VON94 - Ochranné konstrukce'!F37</f>
        <v>0</v>
      </c>
      <c r="BC68" s="137">
        <f>'VON94 - Ochranné konstrukce'!F38</f>
        <v>0</v>
      </c>
      <c r="BD68" s="139">
        <f>'VON94 - Ochranné konstrukce'!F39</f>
        <v>0</v>
      </c>
      <c r="BE68" s="4"/>
      <c r="BT68" s="135" t="s">
        <v>87</v>
      </c>
      <c r="BV68" s="135" t="s">
        <v>81</v>
      </c>
      <c r="BW68" s="135" t="s">
        <v>124</v>
      </c>
      <c r="BX68" s="135" t="s">
        <v>120</v>
      </c>
      <c r="CL68" s="135" t="s">
        <v>20</v>
      </c>
    </row>
    <row r="69" s="2" customFormat="1" ht="30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</sheetData>
  <sheetProtection sheet="1" formatColumns="0" formatRows="0" objects="1" scenarios="1" spinCount="100000" saltValue="z1T9y2qmko6ljFTS8acEXcj4+BOFn3w2U9P8uJZcRdEr/H8rMH51s0b2iIGEKg4Iy1Gghvn/g6TA4R/sM30ZgA==" hashValue="J64qa/qv0rWY3G02W6MPJr2wLWFygcNsixix9JX9rtNSxwmhIKHLl6cz5H+SmvqRB039EW3aWLWnYfxJfUNq/Q==" algorithmName="SHA-512" password="C71F"/>
  <mergeCells count="94">
    <mergeCell ref="C52:G52"/>
    <mergeCell ref="D63:H63"/>
    <mergeCell ref="D55:H55"/>
    <mergeCell ref="E58:I58"/>
    <mergeCell ref="E57:I57"/>
    <mergeCell ref="E62:I62"/>
    <mergeCell ref="E64:I64"/>
    <mergeCell ref="E56:I56"/>
    <mergeCell ref="E61:I61"/>
    <mergeCell ref="E60:I60"/>
    <mergeCell ref="E59:I59"/>
    <mergeCell ref="I52:AF52"/>
    <mergeCell ref="J63:AF63"/>
    <mergeCell ref="J55:AF55"/>
    <mergeCell ref="K59:AF59"/>
    <mergeCell ref="K60:AF60"/>
    <mergeCell ref="K57:AF57"/>
    <mergeCell ref="K61:AF61"/>
    <mergeCell ref="K62:AF62"/>
    <mergeCell ref="K64:AF64"/>
    <mergeCell ref="K56:AF56"/>
    <mergeCell ref="K58:AF58"/>
    <mergeCell ref="L45:AJ45"/>
    <mergeCell ref="E65:I65"/>
    <mergeCell ref="K65:AF65"/>
    <mergeCell ref="D66:H66"/>
    <mergeCell ref="J66:AF66"/>
    <mergeCell ref="E67:I67"/>
    <mergeCell ref="K67:AF67"/>
    <mergeCell ref="E68:I68"/>
    <mergeCell ref="K68:AF68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3:AM63"/>
    <mergeCell ref="AG62:AM62"/>
    <mergeCell ref="AG52:AM52"/>
    <mergeCell ref="AG61:AM61"/>
    <mergeCell ref="AG60:AM60"/>
    <mergeCell ref="AG55:AM55"/>
    <mergeCell ref="AG64:AM64"/>
    <mergeCell ref="AG56:AM56"/>
    <mergeCell ref="AG59:AM59"/>
    <mergeCell ref="AG58:AM58"/>
    <mergeCell ref="AM47:AN47"/>
    <mergeCell ref="AM49:AP49"/>
    <mergeCell ref="AM50:AP50"/>
    <mergeCell ref="AN59:AP59"/>
    <mergeCell ref="AN64:AP64"/>
    <mergeCell ref="AN63:AP63"/>
    <mergeCell ref="AN58:AP58"/>
    <mergeCell ref="AN62:AP62"/>
    <mergeCell ref="AN55:AP55"/>
    <mergeCell ref="AN52:AP52"/>
    <mergeCell ref="AN57:AP57"/>
    <mergeCell ref="AN61:AP61"/>
    <mergeCell ref="AN60:AP60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G54:AM54"/>
    <mergeCell ref="AN54:AP54"/>
  </mergeCells>
  <hyperlinks>
    <hyperlink ref="A56" location="'D.1.1 - Architektonicko s...'!C2" display="/"/>
    <hyperlink ref="A57" location="'D.1.2 - Stavebně konstruk...'!C2" display="/"/>
    <hyperlink ref="A58" location="'D.1.4.1 - Zdravotechnické...'!C2" display="/"/>
    <hyperlink ref="A59" location="'D.1.4.2 - Silnoproudé ele...'!C2" display="/"/>
    <hyperlink ref="A60" location="'D.1.4.3 - Technologie chl...'!C2" display="/"/>
    <hyperlink ref="A61" location="'D.1.4.4 - Ledová plocha'!C2" display="/"/>
    <hyperlink ref="A62" location="'D.1.9 - Demolice'!C2" display="/"/>
    <hyperlink ref="A64" location="'D.2.1 - Architektonicko s...'!C2" display="/"/>
    <hyperlink ref="A65" location="'D.2.9 - Demolice'!C2" display="/"/>
    <hyperlink ref="A67" location="'VON - Vedlejší a ostatní ...'!C2" display="/"/>
    <hyperlink ref="A68" location="'VON94 - Ochranné konstruk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1533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1686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ROUND((SUM(BE92:BE160)),  2)</f>
        <v>0</v>
      </c>
      <c r="G35" s="40"/>
      <c r="H35" s="40"/>
      <c r="I35" s="160">
        <v>0.20999999999999999</v>
      </c>
      <c r="J35" s="159">
        <f>ROUND(((SUM(BE92:BE160))*I35),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ROUND((SUM(BF92:BF160)),  2)</f>
        <v>0</v>
      </c>
      <c r="G36" s="40"/>
      <c r="H36" s="40"/>
      <c r="I36" s="160">
        <v>0.12</v>
      </c>
      <c r="J36" s="159">
        <f>ROUND(((SUM(BF92:BF160))*I36),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ROUND((SUM(BG92:BG160)),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ROUND((SUM(BH92:BH160)),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ROUND((SUM(BI92:BI160)),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1533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D.2.9 - Demolice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143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144</v>
      </c>
      <c r="E66" s="185"/>
      <c r="F66" s="185"/>
      <c r="G66" s="185"/>
      <c r="H66" s="185"/>
      <c r="I66" s="185"/>
      <c r="J66" s="186">
        <f>J124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146</v>
      </c>
      <c r="E67" s="180"/>
      <c r="F67" s="180"/>
      <c r="G67" s="180"/>
      <c r="H67" s="180"/>
      <c r="I67" s="180"/>
      <c r="J67" s="181">
        <f>J140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7"/>
      <c r="D68" s="184" t="s">
        <v>147</v>
      </c>
      <c r="E68" s="185"/>
      <c r="F68" s="185"/>
      <c r="G68" s="185"/>
      <c r="H68" s="185"/>
      <c r="I68" s="185"/>
      <c r="J68" s="186">
        <f>J141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1535</v>
      </c>
      <c r="E69" s="185"/>
      <c r="F69" s="185"/>
      <c r="G69" s="185"/>
      <c r="H69" s="185"/>
      <c r="I69" s="185"/>
      <c r="J69" s="186">
        <f>J148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149</v>
      </c>
      <c r="E70" s="185"/>
      <c r="F70" s="185"/>
      <c r="G70" s="185"/>
      <c r="H70" s="185"/>
      <c r="I70" s="185"/>
      <c r="J70" s="186">
        <f>J153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154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Hala Rondo - Rekonstrukce ledové plochy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131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1533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133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D.2.9 - Demolice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23</v>
      </c>
      <c r="D86" s="42"/>
      <c r="E86" s="42"/>
      <c r="F86" s="29" t="str">
        <f>F14</f>
        <v>Brno, Hala Rondo</v>
      </c>
      <c r="G86" s="42"/>
      <c r="H86" s="42"/>
      <c r="I86" s="34" t="s">
        <v>25</v>
      </c>
      <c r="J86" s="74" t="str">
        <f>IF(J14="","",J14)</f>
        <v>1. 9. 2023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29</v>
      </c>
      <c r="D88" s="42"/>
      <c r="E88" s="42"/>
      <c r="F88" s="29" t="str">
        <f>E17</f>
        <v>STAREZ - SPORT, a.s.</v>
      </c>
      <c r="G88" s="42"/>
      <c r="H88" s="42"/>
      <c r="I88" s="34" t="s">
        <v>37</v>
      </c>
      <c r="J88" s="38" t="str">
        <f>E23</f>
        <v>AS PROJECT CZ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35</v>
      </c>
      <c r="D89" s="42"/>
      <c r="E89" s="42"/>
      <c r="F89" s="29" t="str">
        <f>IF(E20="","",E20)</f>
        <v>Vyplň údaj</v>
      </c>
      <c r="G89" s="42"/>
      <c r="H89" s="42"/>
      <c r="I89" s="34" t="s">
        <v>41</v>
      </c>
      <c r="J89" s="38" t="str">
        <f>E26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155</v>
      </c>
      <c r="D91" s="191" t="s">
        <v>64</v>
      </c>
      <c r="E91" s="191" t="s">
        <v>60</v>
      </c>
      <c r="F91" s="191" t="s">
        <v>61</v>
      </c>
      <c r="G91" s="191" t="s">
        <v>156</v>
      </c>
      <c r="H91" s="191" t="s">
        <v>157</v>
      </c>
      <c r="I91" s="191" t="s">
        <v>158</v>
      </c>
      <c r="J91" s="191" t="s">
        <v>137</v>
      </c>
      <c r="K91" s="192" t="s">
        <v>159</v>
      </c>
      <c r="L91" s="193"/>
      <c r="M91" s="94" t="s">
        <v>20</v>
      </c>
      <c r="N91" s="95" t="s">
        <v>49</v>
      </c>
      <c r="O91" s="95" t="s">
        <v>160</v>
      </c>
      <c r="P91" s="95" t="s">
        <v>161</v>
      </c>
      <c r="Q91" s="95" t="s">
        <v>162</v>
      </c>
      <c r="R91" s="95" t="s">
        <v>163</v>
      </c>
      <c r="S91" s="95" t="s">
        <v>164</v>
      </c>
      <c r="T91" s="96" t="s">
        <v>165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166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P93+P140</f>
        <v>0</v>
      </c>
      <c r="Q92" s="98"/>
      <c r="R92" s="196">
        <f>R93+R140</f>
        <v>0</v>
      </c>
      <c r="S92" s="98"/>
      <c r="T92" s="197">
        <f>T93+T140</f>
        <v>67.152439999999999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78</v>
      </c>
      <c r="AU92" s="19" t="s">
        <v>138</v>
      </c>
      <c r="BK92" s="198">
        <f>BK93+BK140</f>
        <v>0</v>
      </c>
    </row>
    <row r="93" s="12" customFormat="1" ht="25.92" customHeight="1">
      <c r="A93" s="12"/>
      <c r="B93" s="199"/>
      <c r="C93" s="200"/>
      <c r="D93" s="201" t="s">
        <v>78</v>
      </c>
      <c r="E93" s="202" t="s">
        <v>167</v>
      </c>
      <c r="F93" s="202" t="s">
        <v>168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P94+P124</f>
        <v>0</v>
      </c>
      <c r="Q93" s="207"/>
      <c r="R93" s="208">
        <f>R94+R124</f>
        <v>0</v>
      </c>
      <c r="S93" s="207"/>
      <c r="T93" s="209">
        <f>T94+T124</f>
        <v>66.680440000000004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22</v>
      </c>
      <c r="AT93" s="211" t="s">
        <v>78</v>
      </c>
      <c r="AU93" s="211" t="s">
        <v>79</v>
      </c>
      <c r="AY93" s="210" t="s">
        <v>169</v>
      </c>
      <c r="BK93" s="212">
        <f>BK94+BK124</f>
        <v>0</v>
      </c>
    </row>
    <row r="94" s="12" customFormat="1" ht="22.8" customHeight="1">
      <c r="A94" s="12"/>
      <c r="B94" s="199"/>
      <c r="C94" s="200"/>
      <c r="D94" s="201" t="s">
        <v>78</v>
      </c>
      <c r="E94" s="213" t="s">
        <v>230</v>
      </c>
      <c r="F94" s="213" t="s">
        <v>265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SUM(P95:P123)</f>
        <v>0</v>
      </c>
      <c r="Q94" s="207"/>
      <c r="R94" s="208">
        <f>SUM(R95:R123)</f>
        <v>0</v>
      </c>
      <c r="S94" s="207"/>
      <c r="T94" s="209">
        <f>SUM(T95:T123)</f>
        <v>66.680440000000004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22</v>
      </c>
      <c r="AT94" s="211" t="s">
        <v>78</v>
      </c>
      <c r="AU94" s="211" t="s">
        <v>22</v>
      </c>
      <c r="AY94" s="210" t="s">
        <v>169</v>
      </c>
      <c r="BK94" s="212">
        <f>SUM(BK95:BK123)</f>
        <v>0</v>
      </c>
    </row>
    <row r="95" s="2" customFormat="1" ht="16.5" customHeight="1">
      <c r="A95" s="40"/>
      <c r="B95" s="41"/>
      <c r="C95" s="215" t="s">
        <v>22</v>
      </c>
      <c r="D95" s="215" t="s">
        <v>171</v>
      </c>
      <c r="E95" s="216" t="s">
        <v>1426</v>
      </c>
      <c r="F95" s="217" t="s">
        <v>1427</v>
      </c>
      <c r="G95" s="218" t="s">
        <v>174</v>
      </c>
      <c r="H95" s="219">
        <v>5.7800000000000002</v>
      </c>
      <c r="I95" s="220"/>
      <c r="J95" s="221">
        <f>ROUND(I95*H95,2)</f>
        <v>0</v>
      </c>
      <c r="K95" s="217" t="s">
        <v>175</v>
      </c>
      <c r="L95" s="46"/>
      <c r="M95" s="222" t="s">
        <v>20</v>
      </c>
      <c r="N95" s="223" t="s">
        <v>50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2.3999999999999999</v>
      </c>
      <c r="T95" s="225">
        <f>S95*H95</f>
        <v>13.872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176</v>
      </c>
      <c r="AT95" s="226" t="s">
        <v>171</v>
      </c>
      <c r="AU95" s="226" t="s">
        <v>87</v>
      </c>
      <c r="AY95" s="19" t="s">
        <v>169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22</v>
      </c>
      <c r="BK95" s="227">
        <f>ROUND(I95*H95,2)</f>
        <v>0</v>
      </c>
      <c r="BL95" s="19" t="s">
        <v>176</v>
      </c>
      <c r="BM95" s="226" t="s">
        <v>1687</v>
      </c>
    </row>
    <row r="96" s="2" customFormat="1">
      <c r="A96" s="40"/>
      <c r="B96" s="41"/>
      <c r="C96" s="42"/>
      <c r="D96" s="228" t="s">
        <v>178</v>
      </c>
      <c r="E96" s="42"/>
      <c r="F96" s="229" t="s">
        <v>1429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178</v>
      </c>
      <c r="AU96" s="19" t="s">
        <v>87</v>
      </c>
    </row>
    <row r="97" s="14" customFormat="1">
      <c r="A97" s="14"/>
      <c r="B97" s="244"/>
      <c r="C97" s="245"/>
      <c r="D97" s="235" t="s">
        <v>180</v>
      </c>
      <c r="E97" s="246" t="s">
        <v>20</v>
      </c>
      <c r="F97" s="247" t="s">
        <v>1688</v>
      </c>
      <c r="G97" s="245"/>
      <c r="H97" s="248">
        <v>5.7800000000000002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180</v>
      </c>
      <c r="AU97" s="254" t="s">
        <v>87</v>
      </c>
      <c r="AV97" s="14" t="s">
        <v>87</v>
      </c>
      <c r="AW97" s="14" t="s">
        <v>182</v>
      </c>
      <c r="AX97" s="14" t="s">
        <v>79</v>
      </c>
      <c r="AY97" s="254" t="s">
        <v>169</v>
      </c>
    </row>
    <row r="98" s="15" customFormat="1">
      <c r="A98" s="15"/>
      <c r="B98" s="255"/>
      <c r="C98" s="256"/>
      <c r="D98" s="235" t="s">
        <v>180</v>
      </c>
      <c r="E98" s="257" t="s">
        <v>20</v>
      </c>
      <c r="F98" s="258" t="s">
        <v>184</v>
      </c>
      <c r="G98" s="256"/>
      <c r="H98" s="259">
        <v>5.7800000000000002</v>
      </c>
      <c r="I98" s="260"/>
      <c r="J98" s="256"/>
      <c r="K98" s="256"/>
      <c r="L98" s="261"/>
      <c r="M98" s="262"/>
      <c r="N98" s="263"/>
      <c r="O98" s="263"/>
      <c r="P98" s="263"/>
      <c r="Q98" s="263"/>
      <c r="R98" s="263"/>
      <c r="S98" s="263"/>
      <c r="T98" s="26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5" t="s">
        <v>180</v>
      </c>
      <c r="AU98" s="265" t="s">
        <v>87</v>
      </c>
      <c r="AV98" s="15" t="s">
        <v>176</v>
      </c>
      <c r="AW98" s="15" t="s">
        <v>182</v>
      </c>
      <c r="AX98" s="15" t="s">
        <v>22</v>
      </c>
      <c r="AY98" s="265" t="s">
        <v>169</v>
      </c>
    </row>
    <row r="99" s="2" customFormat="1" ht="16.5" customHeight="1">
      <c r="A99" s="40"/>
      <c r="B99" s="41"/>
      <c r="C99" s="215" t="s">
        <v>87</v>
      </c>
      <c r="D99" s="215" t="s">
        <v>171</v>
      </c>
      <c r="E99" s="216" t="s">
        <v>1426</v>
      </c>
      <c r="F99" s="217" t="s">
        <v>1427</v>
      </c>
      <c r="G99" s="218" t="s">
        <v>174</v>
      </c>
      <c r="H99" s="219">
        <v>12.644</v>
      </c>
      <c r="I99" s="220"/>
      <c r="J99" s="221">
        <f>ROUND(I99*H99,2)</f>
        <v>0</v>
      </c>
      <c r="K99" s="217" t="s">
        <v>175</v>
      </c>
      <c r="L99" s="46"/>
      <c r="M99" s="222" t="s">
        <v>20</v>
      </c>
      <c r="N99" s="223" t="s">
        <v>50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2.3999999999999999</v>
      </c>
      <c r="T99" s="225">
        <f>S99*H99</f>
        <v>30.345599999999997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176</v>
      </c>
      <c r="AT99" s="226" t="s">
        <v>171</v>
      </c>
      <c r="AU99" s="226" t="s">
        <v>87</v>
      </c>
      <c r="AY99" s="19" t="s">
        <v>169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22</v>
      </c>
      <c r="BK99" s="227">
        <f>ROUND(I99*H99,2)</f>
        <v>0</v>
      </c>
      <c r="BL99" s="19" t="s">
        <v>176</v>
      </c>
      <c r="BM99" s="226" t="s">
        <v>1689</v>
      </c>
    </row>
    <row r="100" s="2" customFormat="1">
      <c r="A100" s="40"/>
      <c r="B100" s="41"/>
      <c r="C100" s="42"/>
      <c r="D100" s="228" t="s">
        <v>178</v>
      </c>
      <c r="E100" s="42"/>
      <c r="F100" s="229" t="s">
        <v>1429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178</v>
      </c>
      <c r="AU100" s="19" t="s">
        <v>87</v>
      </c>
    </row>
    <row r="101" s="14" customFormat="1">
      <c r="A101" s="14"/>
      <c r="B101" s="244"/>
      <c r="C101" s="245"/>
      <c r="D101" s="235" t="s">
        <v>180</v>
      </c>
      <c r="E101" s="246" t="s">
        <v>20</v>
      </c>
      <c r="F101" s="247" t="s">
        <v>1690</v>
      </c>
      <c r="G101" s="245"/>
      <c r="H101" s="248">
        <v>12.643750000000001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180</v>
      </c>
      <c r="AU101" s="254" t="s">
        <v>87</v>
      </c>
      <c r="AV101" s="14" t="s">
        <v>87</v>
      </c>
      <c r="AW101" s="14" t="s">
        <v>182</v>
      </c>
      <c r="AX101" s="14" t="s">
        <v>79</v>
      </c>
      <c r="AY101" s="254" t="s">
        <v>169</v>
      </c>
    </row>
    <row r="102" s="15" customFormat="1">
      <c r="A102" s="15"/>
      <c r="B102" s="255"/>
      <c r="C102" s="256"/>
      <c r="D102" s="235" t="s">
        <v>180</v>
      </c>
      <c r="E102" s="257" t="s">
        <v>20</v>
      </c>
      <c r="F102" s="258" t="s">
        <v>184</v>
      </c>
      <c r="G102" s="256"/>
      <c r="H102" s="259">
        <v>12.643750000000001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180</v>
      </c>
      <c r="AU102" s="265" t="s">
        <v>87</v>
      </c>
      <c r="AV102" s="15" t="s">
        <v>176</v>
      </c>
      <c r="AW102" s="15" t="s">
        <v>182</v>
      </c>
      <c r="AX102" s="15" t="s">
        <v>22</v>
      </c>
      <c r="AY102" s="265" t="s">
        <v>169</v>
      </c>
    </row>
    <row r="103" s="2" customFormat="1" ht="24.15" customHeight="1">
      <c r="A103" s="40"/>
      <c r="B103" s="41"/>
      <c r="C103" s="215" t="s">
        <v>129</v>
      </c>
      <c r="D103" s="215" t="s">
        <v>171</v>
      </c>
      <c r="E103" s="216" t="s">
        <v>1617</v>
      </c>
      <c r="F103" s="217" t="s">
        <v>1618</v>
      </c>
      <c r="G103" s="218" t="s">
        <v>440</v>
      </c>
      <c r="H103" s="219">
        <v>84</v>
      </c>
      <c r="I103" s="220"/>
      <c r="J103" s="221">
        <f>ROUND(I103*H103,2)</f>
        <v>0</v>
      </c>
      <c r="K103" s="217" t="s">
        <v>175</v>
      </c>
      <c r="L103" s="46"/>
      <c r="M103" s="222" t="s">
        <v>20</v>
      </c>
      <c r="N103" s="223" t="s">
        <v>50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0.109</v>
      </c>
      <c r="T103" s="225">
        <f>S103*H103</f>
        <v>9.1560000000000006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176</v>
      </c>
      <c r="AT103" s="226" t="s">
        <v>171</v>
      </c>
      <c r="AU103" s="226" t="s">
        <v>87</v>
      </c>
      <c r="AY103" s="19" t="s">
        <v>169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22</v>
      </c>
      <c r="BK103" s="227">
        <f>ROUND(I103*H103,2)</f>
        <v>0</v>
      </c>
      <c r="BL103" s="19" t="s">
        <v>176</v>
      </c>
      <c r="BM103" s="226" t="s">
        <v>1691</v>
      </c>
    </row>
    <row r="104" s="2" customFormat="1">
      <c r="A104" s="40"/>
      <c r="B104" s="41"/>
      <c r="C104" s="42"/>
      <c r="D104" s="228" t="s">
        <v>178</v>
      </c>
      <c r="E104" s="42"/>
      <c r="F104" s="229" t="s">
        <v>1620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87</v>
      </c>
    </row>
    <row r="105" s="13" customFormat="1">
      <c r="A105" s="13"/>
      <c r="B105" s="233"/>
      <c r="C105" s="234"/>
      <c r="D105" s="235" t="s">
        <v>180</v>
      </c>
      <c r="E105" s="236" t="s">
        <v>20</v>
      </c>
      <c r="F105" s="237" t="s">
        <v>1692</v>
      </c>
      <c r="G105" s="234"/>
      <c r="H105" s="236" t="s">
        <v>20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180</v>
      </c>
      <c r="AU105" s="243" t="s">
        <v>87</v>
      </c>
      <c r="AV105" s="13" t="s">
        <v>22</v>
      </c>
      <c r="AW105" s="13" t="s">
        <v>182</v>
      </c>
      <c r="AX105" s="13" t="s">
        <v>79</v>
      </c>
      <c r="AY105" s="243" t="s">
        <v>169</v>
      </c>
    </row>
    <row r="106" s="14" customFormat="1">
      <c r="A106" s="14"/>
      <c r="B106" s="244"/>
      <c r="C106" s="245"/>
      <c r="D106" s="235" t="s">
        <v>180</v>
      </c>
      <c r="E106" s="246" t="s">
        <v>20</v>
      </c>
      <c r="F106" s="247" t="s">
        <v>1693</v>
      </c>
      <c r="G106" s="245"/>
      <c r="H106" s="248">
        <v>84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180</v>
      </c>
      <c r="AU106" s="254" t="s">
        <v>87</v>
      </c>
      <c r="AV106" s="14" t="s">
        <v>87</v>
      </c>
      <c r="AW106" s="14" t="s">
        <v>182</v>
      </c>
      <c r="AX106" s="14" t="s">
        <v>79</v>
      </c>
      <c r="AY106" s="254" t="s">
        <v>169</v>
      </c>
    </row>
    <row r="107" s="15" customFormat="1">
      <c r="A107" s="15"/>
      <c r="B107" s="255"/>
      <c r="C107" s="256"/>
      <c r="D107" s="235" t="s">
        <v>180</v>
      </c>
      <c r="E107" s="257" t="s">
        <v>20</v>
      </c>
      <c r="F107" s="258" t="s">
        <v>184</v>
      </c>
      <c r="G107" s="256"/>
      <c r="H107" s="259">
        <v>84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180</v>
      </c>
      <c r="AU107" s="265" t="s">
        <v>87</v>
      </c>
      <c r="AV107" s="15" t="s">
        <v>176</v>
      </c>
      <c r="AW107" s="15" t="s">
        <v>182</v>
      </c>
      <c r="AX107" s="15" t="s">
        <v>22</v>
      </c>
      <c r="AY107" s="265" t="s">
        <v>169</v>
      </c>
    </row>
    <row r="108" s="2" customFormat="1" ht="24.15" customHeight="1">
      <c r="A108" s="40"/>
      <c r="B108" s="41"/>
      <c r="C108" s="215" t="s">
        <v>176</v>
      </c>
      <c r="D108" s="215" t="s">
        <v>171</v>
      </c>
      <c r="E108" s="216" t="s">
        <v>1694</v>
      </c>
      <c r="F108" s="217" t="s">
        <v>1695</v>
      </c>
      <c r="G108" s="218" t="s">
        <v>127</v>
      </c>
      <c r="H108" s="219">
        <v>0.45900000000000002</v>
      </c>
      <c r="I108" s="220"/>
      <c r="J108" s="221">
        <f>ROUND(I108*H108,2)</f>
        <v>0</v>
      </c>
      <c r="K108" s="217" t="s">
        <v>175</v>
      </c>
      <c r="L108" s="46"/>
      <c r="M108" s="222" t="s">
        <v>20</v>
      </c>
      <c r="N108" s="223" t="s">
        <v>50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0.35999999999999999</v>
      </c>
      <c r="T108" s="225">
        <f>S108*H108</f>
        <v>0.16524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176</v>
      </c>
      <c r="AT108" s="226" t="s">
        <v>171</v>
      </c>
      <c r="AU108" s="226" t="s">
        <v>87</v>
      </c>
      <c r="AY108" s="19" t="s">
        <v>169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176</v>
      </c>
      <c r="BM108" s="226" t="s">
        <v>1696</v>
      </c>
    </row>
    <row r="109" s="2" customFormat="1">
      <c r="A109" s="40"/>
      <c r="B109" s="41"/>
      <c r="C109" s="42"/>
      <c r="D109" s="228" t="s">
        <v>178</v>
      </c>
      <c r="E109" s="42"/>
      <c r="F109" s="229" t="s">
        <v>1697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178</v>
      </c>
      <c r="AU109" s="19" t="s">
        <v>87</v>
      </c>
    </row>
    <row r="110" s="14" customFormat="1">
      <c r="A110" s="14"/>
      <c r="B110" s="244"/>
      <c r="C110" s="245"/>
      <c r="D110" s="235" t="s">
        <v>180</v>
      </c>
      <c r="E110" s="246" t="s">
        <v>20</v>
      </c>
      <c r="F110" s="247" t="s">
        <v>1698</v>
      </c>
      <c r="G110" s="245"/>
      <c r="H110" s="248">
        <v>0.45900000000000002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180</v>
      </c>
      <c r="AU110" s="254" t="s">
        <v>87</v>
      </c>
      <c r="AV110" s="14" t="s">
        <v>87</v>
      </c>
      <c r="AW110" s="14" t="s">
        <v>182</v>
      </c>
      <c r="AX110" s="14" t="s">
        <v>79</v>
      </c>
      <c r="AY110" s="254" t="s">
        <v>169</v>
      </c>
    </row>
    <row r="111" s="15" customFormat="1">
      <c r="A111" s="15"/>
      <c r="B111" s="255"/>
      <c r="C111" s="256"/>
      <c r="D111" s="235" t="s">
        <v>180</v>
      </c>
      <c r="E111" s="257" t="s">
        <v>20</v>
      </c>
      <c r="F111" s="258" t="s">
        <v>184</v>
      </c>
      <c r="G111" s="256"/>
      <c r="H111" s="259">
        <v>0.45900000000000002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180</v>
      </c>
      <c r="AU111" s="265" t="s">
        <v>87</v>
      </c>
      <c r="AV111" s="15" t="s">
        <v>176</v>
      </c>
      <c r="AW111" s="15" t="s">
        <v>182</v>
      </c>
      <c r="AX111" s="15" t="s">
        <v>22</v>
      </c>
      <c r="AY111" s="265" t="s">
        <v>169</v>
      </c>
    </row>
    <row r="112" s="2" customFormat="1" ht="24.15" customHeight="1">
      <c r="A112" s="40"/>
      <c r="B112" s="41"/>
      <c r="C112" s="215" t="s">
        <v>185</v>
      </c>
      <c r="D112" s="215" t="s">
        <v>171</v>
      </c>
      <c r="E112" s="216" t="s">
        <v>1436</v>
      </c>
      <c r="F112" s="217" t="s">
        <v>1437</v>
      </c>
      <c r="G112" s="218" t="s">
        <v>174</v>
      </c>
      <c r="H112" s="219">
        <v>4.2000000000000002</v>
      </c>
      <c r="I112" s="220"/>
      <c r="J112" s="221">
        <f>ROUND(I112*H112,2)</f>
        <v>0</v>
      </c>
      <c r="K112" s="217" t="s">
        <v>175</v>
      </c>
      <c r="L112" s="46"/>
      <c r="M112" s="222" t="s">
        <v>20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2.2000000000000002</v>
      </c>
      <c r="T112" s="225">
        <f>S112*H112</f>
        <v>9.240000000000002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176</v>
      </c>
      <c r="AT112" s="226" t="s">
        <v>171</v>
      </c>
      <c r="AU112" s="226" t="s">
        <v>87</v>
      </c>
      <c r="AY112" s="19" t="s">
        <v>169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176</v>
      </c>
      <c r="BM112" s="226" t="s">
        <v>1699</v>
      </c>
    </row>
    <row r="113" s="2" customFormat="1">
      <c r="A113" s="40"/>
      <c r="B113" s="41"/>
      <c r="C113" s="42"/>
      <c r="D113" s="228" t="s">
        <v>178</v>
      </c>
      <c r="E113" s="42"/>
      <c r="F113" s="229" t="s">
        <v>1439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87</v>
      </c>
    </row>
    <row r="114" s="14" customFormat="1">
      <c r="A114" s="14"/>
      <c r="B114" s="244"/>
      <c r="C114" s="245"/>
      <c r="D114" s="235" t="s">
        <v>180</v>
      </c>
      <c r="E114" s="246" t="s">
        <v>20</v>
      </c>
      <c r="F114" s="247" t="s">
        <v>1700</v>
      </c>
      <c r="G114" s="245"/>
      <c r="H114" s="248">
        <v>4.2000000000000002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180</v>
      </c>
      <c r="AU114" s="254" t="s">
        <v>87</v>
      </c>
      <c r="AV114" s="14" t="s">
        <v>87</v>
      </c>
      <c r="AW114" s="14" t="s">
        <v>182</v>
      </c>
      <c r="AX114" s="14" t="s">
        <v>79</v>
      </c>
      <c r="AY114" s="254" t="s">
        <v>169</v>
      </c>
    </row>
    <row r="115" s="15" customFormat="1">
      <c r="A115" s="15"/>
      <c r="B115" s="255"/>
      <c r="C115" s="256"/>
      <c r="D115" s="235" t="s">
        <v>180</v>
      </c>
      <c r="E115" s="257" t="s">
        <v>20</v>
      </c>
      <c r="F115" s="258" t="s">
        <v>184</v>
      </c>
      <c r="G115" s="256"/>
      <c r="H115" s="259">
        <v>4.2000000000000002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5" t="s">
        <v>180</v>
      </c>
      <c r="AU115" s="265" t="s">
        <v>87</v>
      </c>
      <c r="AV115" s="15" t="s">
        <v>176</v>
      </c>
      <c r="AW115" s="15" t="s">
        <v>182</v>
      </c>
      <c r="AX115" s="15" t="s">
        <v>22</v>
      </c>
      <c r="AY115" s="265" t="s">
        <v>169</v>
      </c>
    </row>
    <row r="116" s="2" customFormat="1" ht="24.15" customHeight="1">
      <c r="A116" s="40"/>
      <c r="B116" s="41"/>
      <c r="C116" s="215" t="s">
        <v>198</v>
      </c>
      <c r="D116" s="215" t="s">
        <v>171</v>
      </c>
      <c r="E116" s="216" t="s">
        <v>1701</v>
      </c>
      <c r="F116" s="217" t="s">
        <v>1702</v>
      </c>
      <c r="G116" s="218" t="s">
        <v>127</v>
      </c>
      <c r="H116" s="219">
        <v>42</v>
      </c>
      <c r="I116" s="220"/>
      <c r="J116" s="221">
        <f>ROUND(I116*H116,2)</f>
        <v>0</v>
      </c>
      <c r="K116" s="217" t="s">
        <v>175</v>
      </c>
      <c r="L116" s="46"/>
      <c r="M116" s="222" t="s">
        <v>20</v>
      </c>
      <c r="N116" s="223" t="s">
        <v>50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0.089999999999999997</v>
      </c>
      <c r="T116" s="225">
        <f>S116*H116</f>
        <v>3.7799999999999998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176</v>
      </c>
      <c r="AT116" s="226" t="s">
        <v>171</v>
      </c>
      <c r="AU116" s="226" t="s">
        <v>87</v>
      </c>
      <c r="AY116" s="19" t="s">
        <v>169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22</v>
      </c>
      <c r="BK116" s="227">
        <f>ROUND(I116*H116,2)</f>
        <v>0</v>
      </c>
      <c r="BL116" s="19" t="s">
        <v>176</v>
      </c>
      <c r="BM116" s="226" t="s">
        <v>1703</v>
      </c>
    </row>
    <row r="117" s="2" customFormat="1">
      <c r="A117" s="40"/>
      <c r="B117" s="41"/>
      <c r="C117" s="42"/>
      <c r="D117" s="228" t="s">
        <v>178</v>
      </c>
      <c r="E117" s="42"/>
      <c r="F117" s="229" t="s">
        <v>1704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178</v>
      </c>
      <c r="AU117" s="19" t="s">
        <v>87</v>
      </c>
    </row>
    <row r="118" s="14" customFormat="1">
      <c r="A118" s="14"/>
      <c r="B118" s="244"/>
      <c r="C118" s="245"/>
      <c r="D118" s="235" t="s">
        <v>180</v>
      </c>
      <c r="E118" s="246" t="s">
        <v>20</v>
      </c>
      <c r="F118" s="247" t="s">
        <v>1705</v>
      </c>
      <c r="G118" s="245"/>
      <c r="H118" s="248">
        <v>42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180</v>
      </c>
      <c r="AU118" s="254" t="s">
        <v>87</v>
      </c>
      <c r="AV118" s="14" t="s">
        <v>87</v>
      </c>
      <c r="AW118" s="14" t="s">
        <v>182</v>
      </c>
      <c r="AX118" s="14" t="s">
        <v>79</v>
      </c>
      <c r="AY118" s="254" t="s">
        <v>169</v>
      </c>
    </row>
    <row r="119" s="15" customFormat="1">
      <c r="A119" s="15"/>
      <c r="B119" s="255"/>
      <c r="C119" s="256"/>
      <c r="D119" s="235" t="s">
        <v>180</v>
      </c>
      <c r="E119" s="257" t="s">
        <v>20</v>
      </c>
      <c r="F119" s="258" t="s">
        <v>184</v>
      </c>
      <c r="G119" s="256"/>
      <c r="H119" s="259">
        <v>42</v>
      </c>
      <c r="I119" s="260"/>
      <c r="J119" s="256"/>
      <c r="K119" s="256"/>
      <c r="L119" s="261"/>
      <c r="M119" s="262"/>
      <c r="N119" s="263"/>
      <c r="O119" s="263"/>
      <c r="P119" s="263"/>
      <c r="Q119" s="263"/>
      <c r="R119" s="263"/>
      <c r="S119" s="263"/>
      <c r="T119" s="26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5" t="s">
        <v>180</v>
      </c>
      <c r="AU119" s="265" t="s">
        <v>87</v>
      </c>
      <c r="AV119" s="15" t="s">
        <v>176</v>
      </c>
      <c r="AW119" s="15" t="s">
        <v>182</v>
      </c>
      <c r="AX119" s="15" t="s">
        <v>22</v>
      </c>
      <c r="AY119" s="265" t="s">
        <v>169</v>
      </c>
    </row>
    <row r="120" s="2" customFormat="1" ht="37.8" customHeight="1">
      <c r="A120" s="40"/>
      <c r="B120" s="41"/>
      <c r="C120" s="215" t="s">
        <v>218</v>
      </c>
      <c r="D120" s="215" t="s">
        <v>171</v>
      </c>
      <c r="E120" s="216" t="s">
        <v>1706</v>
      </c>
      <c r="F120" s="217" t="s">
        <v>1707</v>
      </c>
      <c r="G120" s="218" t="s">
        <v>127</v>
      </c>
      <c r="H120" s="219">
        <v>1.6000000000000001</v>
      </c>
      <c r="I120" s="220"/>
      <c r="J120" s="221">
        <f>ROUND(I120*H120,2)</f>
        <v>0</v>
      </c>
      <c r="K120" s="217" t="s">
        <v>175</v>
      </c>
      <c r="L120" s="46"/>
      <c r="M120" s="222" t="s">
        <v>20</v>
      </c>
      <c r="N120" s="223" t="s">
        <v>50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0.075999999999999998</v>
      </c>
      <c r="T120" s="225">
        <f>S120*H120</f>
        <v>0.1216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176</v>
      </c>
      <c r="AT120" s="226" t="s">
        <v>171</v>
      </c>
      <c r="AU120" s="226" t="s">
        <v>87</v>
      </c>
      <c r="AY120" s="19" t="s">
        <v>169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22</v>
      </c>
      <c r="BK120" s="227">
        <f>ROUND(I120*H120,2)</f>
        <v>0</v>
      </c>
      <c r="BL120" s="19" t="s">
        <v>176</v>
      </c>
      <c r="BM120" s="226" t="s">
        <v>1708</v>
      </c>
    </row>
    <row r="121" s="2" customFormat="1">
      <c r="A121" s="40"/>
      <c r="B121" s="41"/>
      <c r="C121" s="42"/>
      <c r="D121" s="228" t="s">
        <v>178</v>
      </c>
      <c r="E121" s="42"/>
      <c r="F121" s="229" t="s">
        <v>1709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178</v>
      </c>
      <c r="AU121" s="19" t="s">
        <v>87</v>
      </c>
    </row>
    <row r="122" s="14" customFormat="1">
      <c r="A122" s="14"/>
      <c r="B122" s="244"/>
      <c r="C122" s="245"/>
      <c r="D122" s="235" t="s">
        <v>180</v>
      </c>
      <c r="E122" s="246" t="s">
        <v>20</v>
      </c>
      <c r="F122" s="247" t="s">
        <v>1710</v>
      </c>
      <c r="G122" s="245"/>
      <c r="H122" s="248">
        <v>1.6000000000000001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180</v>
      </c>
      <c r="AU122" s="254" t="s">
        <v>87</v>
      </c>
      <c r="AV122" s="14" t="s">
        <v>87</v>
      </c>
      <c r="AW122" s="14" t="s">
        <v>182</v>
      </c>
      <c r="AX122" s="14" t="s">
        <v>79</v>
      </c>
      <c r="AY122" s="254" t="s">
        <v>169</v>
      </c>
    </row>
    <row r="123" s="15" customFormat="1">
      <c r="A123" s="15"/>
      <c r="B123" s="255"/>
      <c r="C123" s="256"/>
      <c r="D123" s="235" t="s">
        <v>180</v>
      </c>
      <c r="E123" s="257" t="s">
        <v>20</v>
      </c>
      <c r="F123" s="258" t="s">
        <v>184</v>
      </c>
      <c r="G123" s="256"/>
      <c r="H123" s="259">
        <v>1.6000000000000001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5" t="s">
        <v>180</v>
      </c>
      <c r="AU123" s="265" t="s">
        <v>87</v>
      </c>
      <c r="AV123" s="15" t="s">
        <v>176</v>
      </c>
      <c r="AW123" s="15" t="s">
        <v>182</v>
      </c>
      <c r="AX123" s="15" t="s">
        <v>22</v>
      </c>
      <c r="AY123" s="265" t="s">
        <v>169</v>
      </c>
    </row>
    <row r="124" s="12" customFormat="1" ht="22.8" customHeight="1">
      <c r="A124" s="12"/>
      <c r="B124" s="199"/>
      <c r="C124" s="200"/>
      <c r="D124" s="201" t="s">
        <v>78</v>
      </c>
      <c r="E124" s="213" t="s">
        <v>319</v>
      </c>
      <c r="F124" s="213" t="s">
        <v>320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SUM(P125:P139)</f>
        <v>0</v>
      </c>
      <c r="Q124" s="207"/>
      <c r="R124" s="208">
        <f>SUM(R125:R139)</f>
        <v>0</v>
      </c>
      <c r="S124" s="207"/>
      <c r="T124" s="209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22</v>
      </c>
      <c r="AT124" s="211" t="s">
        <v>78</v>
      </c>
      <c r="AU124" s="211" t="s">
        <v>22</v>
      </c>
      <c r="AY124" s="210" t="s">
        <v>169</v>
      </c>
      <c r="BK124" s="212">
        <f>SUM(BK125:BK139)</f>
        <v>0</v>
      </c>
    </row>
    <row r="125" s="2" customFormat="1" ht="37.8" customHeight="1">
      <c r="A125" s="40"/>
      <c r="B125" s="41"/>
      <c r="C125" s="215" t="s">
        <v>223</v>
      </c>
      <c r="D125" s="215" t="s">
        <v>171</v>
      </c>
      <c r="E125" s="216" t="s">
        <v>322</v>
      </c>
      <c r="F125" s="217" t="s">
        <v>323</v>
      </c>
      <c r="G125" s="218" t="s">
        <v>324</v>
      </c>
      <c r="H125" s="219">
        <v>67.152000000000001</v>
      </c>
      <c r="I125" s="220"/>
      <c r="J125" s="221">
        <f>ROUND(I125*H125,2)</f>
        <v>0</v>
      </c>
      <c r="K125" s="217" t="s">
        <v>175</v>
      </c>
      <c r="L125" s="46"/>
      <c r="M125" s="222" t="s">
        <v>20</v>
      </c>
      <c r="N125" s="223" t="s">
        <v>50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176</v>
      </c>
      <c r="AT125" s="226" t="s">
        <v>171</v>
      </c>
      <c r="AU125" s="226" t="s">
        <v>87</v>
      </c>
      <c r="AY125" s="19" t="s">
        <v>169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22</v>
      </c>
      <c r="BK125" s="227">
        <f>ROUND(I125*H125,2)</f>
        <v>0</v>
      </c>
      <c r="BL125" s="19" t="s">
        <v>176</v>
      </c>
      <c r="BM125" s="226" t="s">
        <v>1711</v>
      </c>
    </row>
    <row r="126" s="2" customFormat="1">
      <c r="A126" s="40"/>
      <c r="B126" s="41"/>
      <c r="C126" s="42"/>
      <c r="D126" s="228" t="s">
        <v>178</v>
      </c>
      <c r="E126" s="42"/>
      <c r="F126" s="229" t="s">
        <v>326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178</v>
      </c>
      <c r="AU126" s="19" t="s">
        <v>87</v>
      </c>
    </row>
    <row r="127" s="2" customFormat="1" ht="62.7" customHeight="1">
      <c r="A127" s="40"/>
      <c r="B127" s="41"/>
      <c r="C127" s="215" t="s">
        <v>230</v>
      </c>
      <c r="D127" s="215" t="s">
        <v>171</v>
      </c>
      <c r="E127" s="216" t="s">
        <v>328</v>
      </c>
      <c r="F127" s="217" t="s">
        <v>329</v>
      </c>
      <c r="G127" s="218" t="s">
        <v>324</v>
      </c>
      <c r="H127" s="219">
        <v>167.88</v>
      </c>
      <c r="I127" s="220"/>
      <c r="J127" s="221">
        <f>ROUND(I127*H127,2)</f>
        <v>0</v>
      </c>
      <c r="K127" s="217" t="s">
        <v>20</v>
      </c>
      <c r="L127" s="46"/>
      <c r="M127" s="222" t="s">
        <v>20</v>
      </c>
      <c r="N127" s="223" t="s">
        <v>50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176</v>
      </c>
      <c r="AT127" s="226" t="s">
        <v>171</v>
      </c>
      <c r="AU127" s="226" t="s">
        <v>87</v>
      </c>
      <c r="AY127" s="19" t="s">
        <v>169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22</v>
      </c>
      <c r="BK127" s="227">
        <f>ROUND(I127*H127,2)</f>
        <v>0</v>
      </c>
      <c r="BL127" s="19" t="s">
        <v>176</v>
      </c>
      <c r="BM127" s="226" t="s">
        <v>1712</v>
      </c>
    </row>
    <row r="128" s="14" customFormat="1">
      <c r="A128" s="14"/>
      <c r="B128" s="244"/>
      <c r="C128" s="245"/>
      <c r="D128" s="235" t="s">
        <v>180</v>
      </c>
      <c r="E128" s="245"/>
      <c r="F128" s="247" t="s">
        <v>1713</v>
      </c>
      <c r="G128" s="245"/>
      <c r="H128" s="248">
        <v>167.88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180</v>
      </c>
      <c r="AU128" s="254" t="s">
        <v>87</v>
      </c>
      <c r="AV128" s="14" t="s">
        <v>87</v>
      </c>
      <c r="AW128" s="14" t="s">
        <v>4</v>
      </c>
      <c r="AX128" s="14" t="s">
        <v>22</v>
      </c>
      <c r="AY128" s="254" t="s">
        <v>169</v>
      </c>
    </row>
    <row r="129" s="2" customFormat="1" ht="33" customHeight="1">
      <c r="A129" s="40"/>
      <c r="B129" s="41"/>
      <c r="C129" s="215" t="s">
        <v>27</v>
      </c>
      <c r="D129" s="215" t="s">
        <v>171</v>
      </c>
      <c r="E129" s="216" t="s">
        <v>334</v>
      </c>
      <c r="F129" s="217" t="s">
        <v>335</v>
      </c>
      <c r="G129" s="218" t="s">
        <v>324</v>
      </c>
      <c r="H129" s="219">
        <v>67.152000000000001</v>
      </c>
      <c r="I129" s="220"/>
      <c r="J129" s="221">
        <f>ROUND(I129*H129,2)</f>
        <v>0</v>
      </c>
      <c r="K129" s="217" t="s">
        <v>175</v>
      </c>
      <c r="L129" s="46"/>
      <c r="M129" s="222" t="s">
        <v>20</v>
      </c>
      <c r="N129" s="223" t="s">
        <v>50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176</v>
      </c>
      <c r="AT129" s="226" t="s">
        <v>171</v>
      </c>
      <c r="AU129" s="226" t="s">
        <v>87</v>
      </c>
      <c r="AY129" s="19" t="s">
        <v>169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22</v>
      </c>
      <c r="BK129" s="227">
        <f>ROUND(I129*H129,2)</f>
        <v>0</v>
      </c>
      <c r="BL129" s="19" t="s">
        <v>176</v>
      </c>
      <c r="BM129" s="226" t="s">
        <v>1714</v>
      </c>
    </row>
    <row r="130" s="2" customFormat="1">
      <c r="A130" s="40"/>
      <c r="B130" s="41"/>
      <c r="C130" s="42"/>
      <c r="D130" s="228" t="s">
        <v>178</v>
      </c>
      <c r="E130" s="42"/>
      <c r="F130" s="229" t="s">
        <v>337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178</v>
      </c>
      <c r="AU130" s="19" t="s">
        <v>87</v>
      </c>
    </row>
    <row r="131" s="2" customFormat="1" ht="44.25" customHeight="1">
      <c r="A131" s="40"/>
      <c r="B131" s="41"/>
      <c r="C131" s="215" t="s">
        <v>244</v>
      </c>
      <c r="D131" s="215" t="s">
        <v>171</v>
      </c>
      <c r="E131" s="216" t="s">
        <v>339</v>
      </c>
      <c r="F131" s="217" t="s">
        <v>340</v>
      </c>
      <c r="G131" s="218" t="s">
        <v>324</v>
      </c>
      <c r="H131" s="219">
        <v>604.36800000000005</v>
      </c>
      <c r="I131" s="220"/>
      <c r="J131" s="221">
        <f>ROUND(I131*H131,2)</f>
        <v>0</v>
      </c>
      <c r="K131" s="217" t="s">
        <v>175</v>
      </c>
      <c r="L131" s="46"/>
      <c r="M131" s="222" t="s">
        <v>20</v>
      </c>
      <c r="N131" s="223" t="s">
        <v>50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176</v>
      </c>
      <c r="AT131" s="226" t="s">
        <v>171</v>
      </c>
      <c r="AU131" s="226" t="s">
        <v>87</v>
      </c>
      <c r="AY131" s="19" t="s">
        <v>169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22</v>
      </c>
      <c r="BK131" s="227">
        <f>ROUND(I131*H131,2)</f>
        <v>0</v>
      </c>
      <c r="BL131" s="19" t="s">
        <v>176</v>
      </c>
      <c r="BM131" s="226" t="s">
        <v>1715</v>
      </c>
    </row>
    <row r="132" s="2" customFormat="1">
      <c r="A132" s="40"/>
      <c r="B132" s="41"/>
      <c r="C132" s="42"/>
      <c r="D132" s="228" t="s">
        <v>178</v>
      </c>
      <c r="E132" s="42"/>
      <c r="F132" s="229" t="s">
        <v>342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178</v>
      </c>
      <c r="AU132" s="19" t="s">
        <v>87</v>
      </c>
    </row>
    <row r="133" s="14" customFormat="1">
      <c r="A133" s="14"/>
      <c r="B133" s="244"/>
      <c r="C133" s="245"/>
      <c r="D133" s="235" t="s">
        <v>180</v>
      </c>
      <c r="E133" s="245"/>
      <c r="F133" s="247" t="s">
        <v>1716</v>
      </c>
      <c r="G133" s="245"/>
      <c r="H133" s="248">
        <v>604.36800000000005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180</v>
      </c>
      <c r="AU133" s="254" t="s">
        <v>87</v>
      </c>
      <c r="AV133" s="14" t="s">
        <v>87</v>
      </c>
      <c r="AW133" s="14" t="s">
        <v>4</v>
      </c>
      <c r="AX133" s="14" t="s">
        <v>22</v>
      </c>
      <c r="AY133" s="254" t="s">
        <v>169</v>
      </c>
    </row>
    <row r="134" s="2" customFormat="1" ht="44.25" customHeight="1">
      <c r="A134" s="40"/>
      <c r="B134" s="41"/>
      <c r="C134" s="215" t="s">
        <v>8</v>
      </c>
      <c r="D134" s="215" t="s">
        <v>171</v>
      </c>
      <c r="E134" s="216" t="s">
        <v>1479</v>
      </c>
      <c r="F134" s="217" t="s">
        <v>1480</v>
      </c>
      <c r="G134" s="218" t="s">
        <v>324</v>
      </c>
      <c r="H134" s="219">
        <v>0.28000000000000003</v>
      </c>
      <c r="I134" s="220"/>
      <c r="J134" s="221">
        <f>ROUND(I134*H134,2)</f>
        <v>0</v>
      </c>
      <c r="K134" s="217" t="s">
        <v>175</v>
      </c>
      <c r="L134" s="46"/>
      <c r="M134" s="222" t="s">
        <v>20</v>
      </c>
      <c r="N134" s="223" t="s">
        <v>50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176</v>
      </c>
      <c r="AT134" s="226" t="s">
        <v>171</v>
      </c>
      <c r="AU134" s="226" t="s">
        <v>87</v>
      </c>
      <c r="AY134" s="19" t="s">
        <v>169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176</v>
      </c>
      <c r="BM134" s="226" t="s">
        <v>1717</v>
      </c>
    </row>
    <row r="135" s="2" customFormat="1">
      <c r="A135" s="40"/>
      <c r="B135" s="41"/>
      <c r="C135" s="42"/>
      <c r="D135" s="228" t="s">
        <v>178</v>
      </c>
      <c r="E135" s="42"/>
      <c r="F135" s="229" t="s">
        <v>1482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178</v>
      </c>
      <c r="AU135" s="19" t="s">
        <v>87</v>
      </c>
    </row>
    <row r="136" s="2" customFormat="1" ht="44.25" customHeight="1">
      <c r="A136" s="40"/>
      <c r="B136" s="41"/>
      <c r="C136" s="215" t="s">
        <v>256</v>
      </c>
      <c r="D136" s="215" t="s">
        <v>171</v>
      </c>
      <c r="E136" s="216" t="s">
        <v>1483</v>
      </c>
      <c r="F136" s="217" t="s">
        <v>1484</v>
      </c>
      <c r="G136" s="218" t="s">
        <v>324</v>
      </c>
      <c r="H136" s="219">
        <v>0.16800000000000001</v>
      </c>
      <c r="I136" s="220"/>
      <c r="J136" s="221">
        <f>ROUND(I136*H136,2)</f>
        <v>0</v>
      </c>
      <c r="K136" s="217" t="s">
        <v>175</v>
      </c>
      <c r="L136" s="46"/>
      <c r="M136" s="222" t="s">
        <v>20</v>
      </c>
      <c r="N136" s="223" t="s">
        <v>50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176</v>
      </c>
      <c r="AT136" s="226" t="s">
        <v>171</v>
      </c>
      <c r="AU136" s="226" t="s">
        <v>87</v>
      </c>
      <c r="AY136" s="19" t="s">
        <v>169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22</v>
      </c>
      <c r="BK136" s="227">
        <f>ROUND(I136*H136,2)</f>
        <v>0</v>
      </c>
      <c r="BL136" s="19" t="s">
        <v>176</v>
      </c>
      <c r="BM136" s="226" t="s">
        <v>1718</v>
      </c>
    </row>
    <row r="137" s="2" customFormat="1">
      <c r="A137" s="40"/>
      <c r="B137" s="41"/>
      <c r="C137" s="42"/>
      <c r="D137" s="228" t="s">
        <v>178</v>
      </c>
      <c r="E137" s="42"/>
      <c r="F137" s="229" t="s">
        <v>1486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178</v>
      </c>
      <c r="AU137" s="19" t="s">
        <v>87</v>
      </c>
    </row>
    <row r="138" s="2" customFormat="1" ht="55.5" customHeight="1">
      <c r="A138" s="40"/>
      <c r="B138" s="41"/>
      <c r="C138" s="215" t="s">
        <v>266</v>
      </c>
      <c r="D138" s="215" t="s">
        <v>171</v>
      </c>
      <c r="E138" s="216" t="s">
        <v>1487</v>
      </c>
      <c r="F138" s="217" t="s">
        <v>1488</v>
      </c>
      <c r="G138" s="218" t="s">
        <v>324</v>
      </c>
      <c r="H138" s="219">
        <v>66.680999999999997</v>
      </c>
      <c r="I138" s="220"/>
      <c r="J138" s="221">
        <f>ROUND(I138*H138,2)</f>
        <v>0</v>
      </c>
      <c r="K138" s="217" t="s">
        <v>175</v>
      </c>
      <c r="L138" s="46"/>
      <c r="M138" s="222" t="s">
        <v>20</v>
      </c>
      <c r="N138" s="223" t="s">
        <v>50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176</v>
      </c>
      <c r="AT138" s="226" t="s">
        <v>171</v>
      </c>
      <c r="AU138" s="226" t="s">
        <v>87</v>
      </c>
      <c r="AY138" s="19" t="s">
        <v>169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176</v>
      </c>
      <c r="BM138" s="226" t="s">
        <v>1719</v>
      </c>
    </row>
    <row r="139" s="2" customFormat="1">
      <c r="A139" s="40"/>
      <c r="B139" s="41"/>
      <c r="C139" s="42"/>
      <c r="D139" s="228" t="s">
        <v>178</v>
      </c>
      <c r="E139" s="42"/>
      <c r="F139" s="229" t="s">
        <v>1490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178</v>
      </c>
      <c r="AU139" s="19" t="s">
        <v>87</v>
      </c>
    </row>
    <row r="140" s="12" customFormat="1" ht="25.92" customHeight="1">
      <c r="A140" s="12"/>
      <c r="B140" s="199"/>
      <c r="C140" s="200"/>
      <c r="D140" s="201" t="s">
        <v>78</v>
      </c>
      <c r="E140" s="202" t="s">
        <v>361</v>
      </c>
      <c r="F140" s="202" t="s">
        <v>362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P141+P148+P153</f>
        <v>0</v>
      </c>
      <c r="Q140" s="207"/>
      <c r="R140" s="208">
        <f>R141+R148+R153</f>
        <v>0</v>
      </c>
      <c r="S140" s="207"/>
      <c r="T140" s="209">
        <f>T141+T148+T153</f>
        <v>0.47200000000000003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87</v>
      </c>
      <c r="AT140" s="211" t="s">
        <v>78</v>
      </c>
      <c r="AU140" s="211" t="s">
        <v>79</v>
      </c>
      <c r="AY140" s="210" t="s">
        <v>169</v>
      </c>
      <c r="BK140" s="212">
        <f>BK141+BK148+BK153</f>
        <v>0</v>
      </c>
    </row>
    <row r="141" s="12" customFormat="1" ht="22.8" customHeight="1">
      <c r="A141" s="12"/>
      <c r="B141" s="199"/>
      <c r="C141" s="200"/>
      <c r="D141" s="201" t="s">
        <v>78</v>
      </c>
      <c r="E141" s="213" t="s">
        <v>363</v>
      </c>
      <c r="F141" s="213" t="s">
        <v>364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SUM(P142:P147)</f>
        <v>0</v>
      </c>
      <c r="Q141" s="207"/>
      <c r="R141" s="208">
        <f>SUM(R142:R147)</f>
        <v>0</v>
      </c>
      <c r="S141" s="207"/>
      <c r="T141" s="209">
        <f>SUM(T142:T147)</f>
        <v>0.16800000000000001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87</v>
      </c>
      <c r="AT141" s="211" t="s">
        <v>78</v>
      </c>
      <c r="AU141" s="211" t="s">
        <v>22</v>
      </c>
      <c r="AY141" s="210" t="s">
        <v>169</v>
      </c>
      <c r="BK141" s="212">
        <f>SUM(BK142:BK147)</f>
        <v>0</v>
      </c>
    </row>
    <row r="142" s="2" customFormat="1" ht="24.15" customHeight="1">
      <c r="A142" s="40"/>
      <c r="B142" s="41"/>
      <c r="C142" s="215" t="s">
        <v>273</v>
      </c>
      <c r="D142" s="215" t="s">
        <v>171</v>
      </c>
      <c r="E142" s="216" t="s">
        <v>1495</v>
      </c>
      <c r="F142" s="217" t="s">
        <v>1496</v>
      </c>
      <c r="G142" s="218" t="s">
        <v>127</v>
      </c>
      <c r="H142" s="219">
        <v>42</v>
      </c>
      <c r="I142" s="220"/>
      <c r="J142" s="221">
        <f>ROUND(I142*H142,2)</f>
        <v>0</v>
      </c>
      <c r="K142" s="217" t="s">
        <v>175</v>
      </c>
      <c r="L142" s="46"/>
      <c r="M142" s="222" t="s">
        <v>20</v>
      </c>
      <c r="N142" s="223" t="s">
        <v>50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0.0040000000000000001</v>
      </c>
      <c r="T142" s="225">
        <f>S142*H142</f>
        <v>0.16800000000000001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279</v>
      </c>
      <c r="AT142" s="226" t="s">
        <v>171</v>
      </c>
      <c r="AU142" s="226" t="s">
        <v>87</v>
      </c>
      <c r="AY142" s="19" t="s">
        <v>169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279</v>
      </c>
      <c r="BM142" s="226" t="s">
        <v>1720</v>
      </c>
    </row>
    <row r="143" s="2" customFormat="1">
      <c r="A143" s="40"/>
      <c r="B143" s="41"/>
      <c r="C143" s="42"/>
      <c r="D143" s="228" t="s">
        <v>178</v>
      </c>
      <c r="E143" s="42"/>
      <c r="F143" s="229" t="s">
        <v>1498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178</v>
      </c>
      <c r="AU143" s="19" t="s">
        <v>87</v>
      </c>
    </row>
    <row r="144" s="14" customFormat="1">
      <c r="A144" s="14"/>
      <c r="B144" s="244"/>
      <c r="C144" s="245"/>
      <c r="D144" s="235" t="s">
        <v>180</v>
      </c>
      <c r="E144" s="246" t="s">
        <v>20</v>
      </c>
      <c r="F144" s="247" t="s">
        <v>1705</v>
      </c>
      <c r="G144" s="245"/>
      <c r="H144" s="248">
        <v>42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180</v>
      </c>
      <c r="AU144" s="254" t="s">
        <v>87</v>
      </c>
      <c r="AV144" s="14" t="s">
        <v>87</v>
      </c>
      <c r="AW144" s="14" t="s">
        <v>182</v>
      </c>
      <c r="AX144" s="14" t="s">
        <v>79</v>
      </c>
      <c r="AY144" s="254" t="s">
        <v>169</v>
      </c>
    </row>
    <row r="145" s="15" customFormat="1">
      <c r="A145" s="15"/>
      <c r="B145" s="255"/>
      <c r="C145" s="256"/>
      <c r="D145" s="235" t="s">
        <v>180</v>
      </c>
      <c r="E145" s="257" t="s">
        <v>20</v>
      </c>
      <c r="F145" s="258" t="s">
        <v>184</v>
      </c>
      <c r="G145" s="256"/>
      <c r="H145" s="259">
        <v>42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180</v>
      </c>
      <c r="AU145" s="265" t="s">
        <v>87</v>
      </c>
      <c r="AV145" s="15" t="s">
        <v>176</v>
      </c>
      <c r="AW145" s="15" t="s">
        <v>182</v>
      </c>
      <c r="AX145" s="15" t="s">
        <v>22</v>
      </c>
      <c r="AY145" s="265" t="s">
        <v>169</v>
      </c>
    </row>
    <row r="146" s="2" customFormat="1" ht="44.25" customHeight="1">
      <c r="A146" s="40"/>
      <c r="B146" s="41"/>
      <c r="C146" s="215" t="s">
        <v>279</v>
      </c>
      <c r="D146" s="215" t="s">
        <v>171</v>
      </c>
      <c r="E146" s="216" t="s">
        <v>389</v>
      </c>
      <c r="F146" s="217" t="s">
        <v>390</v>
      </c>
      <c r="G146" s="218" t="s">
        <v>391</v>
      </c>
      <c r="H146" s="277"/>
      <c r="I146" s="220"/>
      <c r="J146" s="221">
        <f>ROUND(I146*H146,2)</f>
        <v>0</v>
      </c>
      <c r="K146" s="217" t="s">
        <v>175</v>
      </c>
      <c r="L146" s="46"/>
      <c r="M146" s="222" t="s">
        <v>20</v>
      </c>
      <c r="N146" s="223" t="s">
        <v>50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279</v>
      </c>
      <c r="AT146" s="226" t="s">
        <v>171</v>
      </c>
      <c r="AU146" s="226" t="s">
        <v>87</v>
      </c>
      <c r="AY146" s="19" t="s">
        <v>169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22</v>
      </c>
      <c r="BK146" s="227">
        <f>ROUND(I146*H146,2)</f>
        <v>0</v>
      </c>
      <c r="BL146" s="19" t="s">
        <v>279</v>
      </c>
      <c r="BM146" s="226" t="s">
        <v>1721</v>
      </c>
    </row>
    <row r="147" s="2" customFormat="1">
      <c r="A147" s="40"/>
      <c r="B147" s="41"/>
      <c r="C147" s="42"/>
      <c r="D147" s="228" t="s">
        <v>178</v>
      </c>
      <c r="E147" s="42"/>
      <c r="F147" s="229" t="s">
        <v>393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178</v>
      </c>
      <c r="AU147" s="19" t="s">
        <v>87</v>
      </c>
    </row>
    <row r="148" s="12" customFormat="1" ht="22.8" customHeight="1">
      <c r="A148" s="12"/>
      <c r="B148" s="199"/>
      <c r="C148" s="200"/>
      <c r="D148" s="201" t="s">
        <v>78</v>
      </c>
      <c r="E148" s="213" t="s">
        <v>1649</v>
      </c>
      <c r="F148" s="213" t="s">
        <v>1650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SUM(P149:P152)</f>
        <v>0</v>
      </c>
      <c r="Q148" s="207"/>
      <c r="R148" s="208">
        <f>SUM(R149:R152)</f>
        <v>0</v>
      </c>
      <c r="S148" s="207"/>
      <c r="T148" s="209">
        <f>SUM(T149:T152)</f>
        <v>0.024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87</v>
      </c>
      <c r="AT148" s="211" t="s">
        <v>78</v>
      </c>
      <c r="AU148" s="211" t="s">
        <v>22</v>
      </c>
      <c r="AY148" s="210" t="s">
        <v>169</v>
      </c>
      <c r="BK148" s="212">
        <f>SUM(BK149:BK152)</f>
        <v>0</v>
      </c>
    </row>
    <row r="149" s="2" customFormat="1" ht="24.15" customHeight="1">
      <c r="A149" s="40"/>
      <c r="B149" s="41"/>
      <c r="C149" s="215" t="s">
        <v>286</v>
      </c>
      <c r="D149" s="215" t="s">
        <v>171</v>
      </c>
      <c r="E149" s="216" t="s">
        <v>1722</v>
      </c>
      <c r="F149" s="217" t="s">
        <v>1723</v>
      </c>
      <c r="G149" s="218" t="s">
        <v>440</v>
      </c>
      <c r="H149" s="219">
        <v>1</v>
      </c>
      <c r="I149" s="220"/>
      <c r="J149" s="221">
        <f>ROUND(I149*H149,2)</f>
        <v>0</v>
      </c>
      <c r="K149" s="217" t="s">
        <v>175</v>
      </c>
      <c r="L149" s="46"/>
      <c r="M149" s="222" t="s">
        <v>20</v>
      </c>
      <c r="N149" s="223" t="s">
        <v>50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0.024</v>
      </c>
      <c r="T149" s="225">
        <f>S149*H149</f>
        <v>0.024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279</v>
      </c>
      <c r="AT149" s="226" t="s">
        <v>171</v>
      </c>
      <c r="AU149" s="226" t="s">
        <v>87</v>
      </c>
      <c r="AY149" s="19" t="s">
        <v>169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22</v>
      </c>
      <c r="BK149" s="227">
        <f>ROUND(I149*H149,2)</f>
        <v>0</v>
      </c>
      <c r="BL149" s="19" t="s">
        <v>279</v>
      </c>
      <c r="BM149" s="226" t="s">
        <v>1724</v>
      </c>
    </row>
    <row r="150" s="2" customFormat="1">
      <c r="A150" s="40"/>
      <c r="B150" s="41"/>
      <c r="C150" s="42"/>
      <c r="D150" s="228" t="s">
        <v>178</v>
      </c>
      <c r="E150" s="42"/>
      <c r="F150" s="229" t="s">
        <v>1725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178</v>
      </c>
      <c r="AU150" s="19" t="s">
        <v>87</v>
      </c>
    </row>
    <row r="151" s="2" customFormat="1" ht="44.25" customHeight="1">
      <c r="A151" s="40"/>
      <c r="B151" s="41"/>
      <c r="C151" s="215" t="s">
        <v>292</v>
      </c>
      <c r="D151" s="215" t="s">
        <v>171</v>
      </c>
      <c r="E151" s="216" t="s">
        <v>1659</v>
      </c>
      <c r="F151" s="217" t="s">
        <v>1660</v>
      </c>
      <c r="G151" s="218" t="s">
        <v>391</v>
      </c>
      <c r="H151" s="277"/>
      <c r="I151" s="220"/>
      <c r="J151" s="221">
        <f>ROUND(I151*H151,2)</f>
        <v>0</v>
      </c>
      <c r="K151" s="217" t="s">
        <v>175</v>
      </c>
      <c r="L151" s="46"/>
      <c r="M151" s="222" t="s">
        <v>20</v>
      </c>
      <c r="N151" s="223" t="s">
        <v>50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279</v>
      </c>
      <c r="AT151" s="226" t="s">
        <v>171</v>
      </c>
      <c r="AU151" s="226" t="s">
        <v>87</v>
      </c>
      <c r="AY151" s="19" t="s">
        <v>169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279</v>
      </c>
      <c r="BM151" s="226" t="s">
        <v>1726</v>
      </c>
    </row>
    <row r="152" s="2" customFormat="1">
      <c r="A152" s="40"/>
      <c r="B152" s="41"/>
      <c r="C152" s="42"/>
      <c r="D152" s="228" t="s">
        <v>178</v>
      </c>
      <c r="E152" s="42"/>
      <c r="F152" s="229" t="s">
        <v>1662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178</v>
      </c>
      <c r="AU152" s="19" t="s">
        <v>87</v>
      </c>
    </row>
    <row r="153" s="12" customFormat="1" ht="22.8" customHeight="1">
      <c r="A153" s="12"/>
      <c r="B153" s="199"/>
      <c r="C153" s="200"/>
      <c r="D153" s="201" t="s">
        <v>78</v>
      </c>
      <c r="E153" s="213" t="s">
        <v>435</v>
      </c>
      <c r="F153" s="213" t="s">
        <v>436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SUM(P154:P160)</f>
        <v>0</v>
      </c>
      <c r="Q153" s="207"/>
      <c r="R153" s="208">
        <f>SUM(R154:R160)</f>
        <v>0</v>
      </c>
      <c r="S153" s="207"/>
      <c r="T153" s="209">
        <f>SUM(T154:T160)</f>
        <v>0.28000000000000003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87</v>
      </c>
      <c r="AT153" s="211" t="s">
        <v>78</v>
      </c>
      <c r="AU153" s="211" t="s">
        <v>22</v>
      </c>
      <c r="AY153" s="210" t="s">
        <v>169</v>
      </c>
      <c r="BK153" s="212">
        <f>SUM(BK154:BK160)</f>
        <v>0</v>
      </c>
    </row>
    <row r="154" s="2" customFormat="1" ht="24.15" customHeight="1">
      <c r="A154" s="40"/>
      <c r="B154" s="41"/>
      <c r="C154" s="215" t="s">
        <v>300</v>
      </c>
      <c r="D154" s="215" t="s">
        <v>171</v>
      </c>
      <c r="E154" s="216" t="s">
        <v>1727</v>
      </c>
      <c r="F154" s="217" t="s">
        <v>1728</v>
      </c>
      <c r="G154" s="218" t="s">
        <v>440</v>
      </c>
      <c r="H154" s="219">
        <v>1</v>
      </c>
      <c r="I154" s="220"/>
      <c r="J154" s="221">
        <f>ROUND(I154*H154,2)</f>
        <v>0</v>
      </c>
      <c r="K154" s="217" t="s">
        <v>175</v>
      </c>
      <c r="L154" s="46"/>
      <c r="M154" s="222" t="s">
        <v>20</v>
      </c>
      <c r="N154" s="223" t="s">
        <v>50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279</v>
      </c>
      <c r="AT154" s="226" t="s">
        <v>171</v>
      </c>
      <c r="AU154" s="226" t="s">
        <v>87</v>
      </c>
      <c r="AY154" s="19" t="s">
        <v>169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22</v>
      </c>
      <c r="BK154" s="227">
        <f>ROUND(I154*H154,2)</f>
        <v>0</v>
      </c>
      <c r="BL154" s="19" t="s">
        <v>279</v>
      </c>
      <c r="BM154" s="226" t="s">
        <v>1729</v>
      </c>
    </row>
    <row r="155" s="2" customFormat="1">
      <c r="A155" s="40"/>
      <c r="B155" s="41"/>
      <c r="C155" s="42"/>
      <c r="D155" s="228" t="s">
        <v>178</v>
      </c>
      <c r="E155" s="42"/>
      <c r="F155" s="229" t="s">
        <v>1730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178</v>
      </c>
      <c r="AU155" s="19" t="s">
        <v>87</v>
      </c>
    </row>
    <row r="156" s="2" customFormat="1" ht="16.5" customHeight="1">
      <c r="A156" s="40"/>
      <c r="B156" s="41"/>
      <c r="C156" s="215" t="s">
        <v>307</v>
      </c>
      <c r="D156" s="215" t="s">
        <v>171</v>
      </c>
      <c r="E156" s="216" t="s">
        <v>1731</v>
      </c>
      <c r="F156" s="217" t="s">
        <v>1732</v>
      </c>
      <c r="G156" s="218" t="s">
        <v>127</v>
      </c>
      <c r="H156" s="219">
        <v>7</v>
      </c>
      <c r="I156" s="220"/>
      <c r="J156" s="221">
        <f>ROUND(I156*H156,2)</f>
        <v>0</v>
      </c>
      <c r="K156" s="217" t="s">
        <v>20</v>
      </c>
      <c r="L156" s="46"/>
      <c r="M156" s="222" t="s">
        <v>20</v>
      </c>
      <c r="N156" s="223" t="s">
        <v>50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0.040000000000000001</v>
      </c>
      <c r="T156" s="225">
        <f>S156*H156</f>
        <v>0.28000000000000003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279</v>
      </c>
      <c r="AT156" s="226" t="s">
        <v>171</v>
      </c>
      <c r="AU156" s="226" t="s">
        <v>87</v>
      </c>
      <c r="AY156" s="19" t="s">
        <v>169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22</v>
      </c>
      <c r="BK156" s="227">
        <f>ROUND(I156*H156,2)</f>
        <v>0</v>
      </c>
      <c r="BL156" s="19" t="s">
        <v>279</v>
      </c>
      <c r="BM156" s="226" t="s">
        <v>1733</v>
      </c>
    </row>
    <row r="157" s="14" customFormat="1">
      <c r="A157" s="14"/>
      <c r="B157" s="244"/>
      <c r="C157" s="245"/>
      <c r="D157" s="235" t="s">
        <v>180</v>
      </c>
      <c r="E157" s="246" t="s">
        <v>20</v>
      </c>
      <c r="F157" s="247" t="s">
        <v>1734</v>
      </c>
      <c r="G157" s="245"/>
      <c r="H157" s="248">
        <v>7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180</v>
      </c>
      <c r="AU157" s="254" t="s">
        <v>87</v>
      </c>
      <c r="AV157" s="14" t="s">
        <v>87</v>
      </c>
      <c r="AW157" s="14" t="s">
        <v>182</v>
      </c>
      <c r="AX157" s="14" t="s">
        <v>79</v>
      </c>
      <c r="AY157" s="254" t="s">
        <v>169</v>
      </c>
    </row>
    <row r="158" s="15" customFormat="1">
      <c r="A158" s="15"/>
      <c r="B158" s="255"/>
      <c r="C158" s="256"/>
      <c r="D158" s="235" t="s">
        <v>180</v>
      </c>
      <c r="E158" s="257" t="s">
        <v>20</v>
      </c>
      <c r="F158" s="258" t="s">
        <v>184</v>
      </c>
      <c r="G158" s="256"/>
      <c r="H158" s="259">
        <v>7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180</v>
      </c>
      <c r="AU158" s="265" t="s">
        <v>87</v>
      </c>
      <c r="AV158" s="15" t="s">
        <v>176</v>
      </c>
      <c r="AW158" s="15" t="s">
        <v>182</v>
      </c>
      <c r="AX158" s="15" t="s">
        <v>22</v>
      </c>
      <c r="AY158" s="265" t="s">
        <v>169</v>
      </c>
    </row>
    <row r="159" s="2" customFormat="1" ht="44.25" customHeight="1">
      <c r="A159" s="40"/>
      <c r="B159" s="41"/>
      <c r="C159" s="215" t="s">
        <v>7</v>
      </c>
      <c r="D159" s="215" t="s">
        <v>171</v>
      </c>
      <c r="E159" s="216" t="s">
        <v>559</v>
      </c>
      <c r="F159" s="217" t="s">
        <v>560</v>
      </c>
      <c r="G159" s="218" t="s">
        <v>391</v>
      </c>
      <c r="H159" s="277"/>
      <c r="I159" s="220"/>
      <c r="J159" s="221">
        <f>ROUND(I159*H159,2)</f>
        <v>0</v>
      </c>
      <c r="K159" s="217" t="s">
        <v>175</v>
      </c>
      <c r="L159" s="46"/>
      <c r="M159" s="222" t="s">
        <v>20</v>
      </c>
      <c r="N159" s="223" t="s">
        <v>50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176</v>
      </c>
      <c r="AT159" s="226" t="s">
        <v>171</v>
      </c>
      <c r="AU159" s="226" t="s">
        <v>87</v>
      </c>
      <c r="AY159" s="19" t="s">
        <v>169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22</v>
      </c>
      <c r="BK159" s="227">
        <f>ROUND(I159*H159,2)</f>
        <v>0</v>
      </c>
      <c r="BL159" s="19" t="s">
        <v>176</v>
      </c>
      <c r="BM159" s="226" t="s">
        <v>1735</v>
      </c>
    </row>
    <row r="160" s="2" customFormat="1">
      <c r="A160" s="40"/>
      <c r="B160" s="41"/>
      <c r="C160" s="42"/>
      <c r="D160" s="228" t="s">
        <v>178</v>
      </c>
      <c r="E160" s="42"/>
      <c r="F160" s="229" t="s">
        <v>562</v>
      </c>
      <c r="G160" s="42"/>
      <c r="H160" s="42"/>
      <c r="I160" s="230"/>
      <c r="J160" s="42"/>
      <c r="K160" s="42"/>
      <c r="L160" s="46"/>
      <c r="M160" s="278"/>
      <c r="N160" s="279"/>
      <c r="O160" s="280"/>
      <c r="P160" s="280"/>
      <c r="Q160" s="280"/>
      <c r="R160" s="280"/>
      <c r="S160" s="280"/>
      <c r="T160" s="281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178</v>
      </c>
      <c r="AU160" s="19" t="s">
        <v>87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TIQt3ahaLhVMb9aHATTglO7+X6x9/OFzAd5nHd/CPGwHnUr3GtsuEP5bdjH7JDO9Pk40MQL+PoVPJh4eNTQ38Q==" hashValue="gS2lrEYQcnnVFPFVPRP2zvJvmUItQLqMOcPt3MQ5OibpYUi5Eivr+pYQoP9kjGUQPo2pR3/9UhW4uOxqSa9HyQ==" algorithmName="SHA-512" password="C71F"/>
  <autoFilter ref="C91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961055111"/>
    <hyperlink ref="F100" r:id="rId2" display="https://podminky.urs.cz/item/CS_URS_2023_02/961055111"/>
    <hyperlink ref="F104" r:id="rId3" display="https://podminky.urs.cz/item/CS_URS_2023_02/963015131"/>
    <hyperlink ref="F109" r:id="rId4" display="https://podminky.urs.cz/item/CS_URS_2023_02/963053935"/>
    <hyperlink ref="F113" r:id="rId5" display="https://podminky.urs.cz/item/CS_URS_2023_02/965042141"/>
    <hyperlink ref="F117" r:id="rId6" display="https://podminky.urs.cz/item/CS_URS_2023_02/965045113"/>
    <hyperlink ref="F121" r:id="rId7" display="https://podminky.urs.cz/item/CS_URS_2023_02/968072455"/>
    <hyperlink ref="F126" r:id="rId8" display="https://podminky.urs.cz/item/CS_URS_2023_02/997013151"/>
    <hyperlink ref="F130" r:id="rId9" display="https://podminky.urs.cz/item/CS_URS_2023_02/997013501"/>
    <hyperlink ref="F132" r:id="rId10" display="https://podminky.urs.cz/item/CS_URS_2023_02/997013509"/>
    <hyperlink ref="F135" r:id="rId11" display="https://podminky.urs.cz/item/CS_URS_2023_02/997013631"/>
    <hyperlink ref="F137" r:id="rId12" display="https://podminky.urs.cz/item/CS_URS_2023_02/997013814"/>
    <hyperlink ref="F139" r:id="rId13" display="https://podminky.urs.cz/item/CS_URS_2023_02/997013869"/>
    <hyperlink ref="F143" r:id="rId14" display="https://podminky.urs.cz/item/CS_URS_2023_02/711131811"/>
    <hyperlink ref="F147" r:id="rId15" display="https://podminky.urs.cz/item/CS_URS_2023_02/998711201"/>
    <hyperlink ref="F150" r:id="rId16" display="https://podminky.urs.cz/item/CS_URS_2023_02/766691914"/>
    <hyperlink ref="F152" r:id="rId17" display="https://podminky.urs.cz/item/CS_URS_2023_02/998766201"/>
    <hyperlink ref="F155" r:id="rId18" display="https://podminky.urs.cz/item/CS_URS_2023_02/767691822"/>
    <hyperlink ref="F160" r:id="rId19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131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1736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19</v>
      </c>
      <c r="E11" s="40"/>
      <c r="F11" s="135" t="s">
        <v>20</v>
      </c>
      <c r="G11" s="40"/>
      <c r="H11" s="40"/>
      <c r="I11" s="145" t="s">
        <v>21</v>
      </c>
      <c r="J11" s="135" t="s">
        <v>20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23</v>
      </c>
      <c r="E12" s="40"/>
      <c r="F12" s="135" t="s">
        <v>24</v>
      </c>
      <c r="G12" s="40"/>
      <c r="H12" s="40"/>
      <c r="I12" s="145" t="s">
        <v>25</v>
      </c>
      <c r="J12" s="149" t="str">
        <f>'Rekapitulace stavby'!AN8</f>
        <v>1. 9. 2023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29</v>
      </c>
      <c r="E14" s="40"/>
      <c r="F14" s="40"/>
      <c r="G14" s="40"/>
      <c r="H14" s="40"/>
      <c r="I14" s="145" t="s">
        <v>30</v>
      </c>
      <c r="J14" s="135" t="s">
        <v>31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32</v>
      </c>
      <c r="F15" s="40"/>
      <c r="G15" s="40"/>
      <c r="H15" s="40"/>
      <c r="I15" s="145" t="s">
        <v>33</v>
      </c>
      <c r="J15" s="135" t="s">
        <v>34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35</v>
      </c>
      <c r="E17" s="40"/>
      <c r="F17" s="40"/>
      <c r="G17" s="40"/>
      <c r="H17" s="40"/>
      <c r="I17" s="145" t="s">
        <v>30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33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37</v>
      </c>
      <c r="E20" s="40"/>
      <c r="F20" s="40"/>
      <c r="G20" s="40"/>
      <c r="H20" s="40"/>
      <c r="I20" s="145" t="s">
        <v>30</v>
      </c>
      <c r="J20" s="135" t="s">
        <v>38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39</v>
      </c>
      <c r="F21" s="40"/>
      <c r="G21" s="40"/>
      <c r="H21" s="40"/>
      <c r="I21" s="145" t="s">
        <v>33</v>
      </c>
      <c r="J21" s="135" t="s">
        <v>40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41</v>
      </c>
      <c r="E23" s="40"/>
      <c r="F23" s="40"/>
      <c r="G23" s="40"/>
      <c r="H23" s="40"/>
      <c r="I23" s="145" t="s">
        <v>30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33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43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20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45</v>
      </c>
      <c r="E30" s="40"/>
      <c r="F30" s="40"/>
      <c r="G30" s="40"/>
      <c r="H30" s="40"/>
      <c r="I30" s="40"/>
      <c r="J30" s="156">
        <f>ROUND(J85,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47</v>
      </c>
      <c r="G32" s="40"/>
      <c r="H32" s="40"/>
      <c r="I32" s="157" t="s">
        <v>46</v>
      </c>
      <c r="J32" s="157" t="s">
        <v>48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49</v>
      </c>
      <c r="E33" s="145" t="s">
        <v>50</v>
      </c>
      <c r="F33" s="159">
        <f>ROUND((SUM(BE85:BE115)),  2)</f>
        <v>0</v>
      </c>
      <c r="G33" s="40"/>
      <c r="H33" s="40"/>
      <c r="I33" s="160">
        <v>0.20999999999999999</v>
      </c>
      <c r="J33" s="159">
        <f>ROUND(((SUM(BE85:BE115))*I33),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51</v>
      </c>
      <c r="F34" s="159">
        <f>ROUND((SUM(BF85:BF115)),  2)</f>
        <v>0</v>
      </c>
      <c r="G34" s="40"/>
      <c r="H34" s="40"/>
      <c r="I34" s="160">
        <v>0.12</v>
      </c>
      <c r="J34" s="159">
        <f>ROUND(((SUM(BF85:BF115))*I34),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52</v>
      </c>
      <c r="F35" s="159">
        <f>ROUND((SUM(BG85:BG115)),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53</v>
      </c>
      <c r="F36" s="159">
        <f>ROUND((SUM(BH85:BH115)),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54</v>
      </c>
      <c r="F37" s="159">
        <f>ROUND((SUM(BI85:BI115)),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55</v>
      </c>
      <c r="E39" s="163"/>
      <c r="F39" s="163"/>
      <c r="G39" s="164" t="s">
        <v>56</v>
      </c>
      <c r="H39" s="165" t="s">
        <v>57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Hala Rondo - Rekonstrukce ledové plochy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131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23</v>
      </c>
      <c r="D52" s="42"/>
      <c r="E52" s="42"/>
      <c r="F52" s="29" t="str">
        <f>F12</f>
        <v>Brno, Hala Rondo</v>
      </c>
      <c r="G52" s="42"/>
      <c r="H52" s="42"/>
      <c r="I52" s="34" t="s">
        <v>25</v>
      </c>
      <c r="J52" s="74" t="str">
        <f>IF(J12="","",J12)</f>
        <v>1. 9. 2023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29</v>
      </c>
      <c r="D54" s="42"/>
      <c r="E54" s="42"/>
      <c r="F54" s="29" t="str">
        <f>E15</f>
        <v>STAREZ - SPORT, a.s.</v>
      </c>
      <c r="G54" s="42"/>
      <c r="H54" s="42"/>
      <c r="I54" s="34" t="s">
        <v>37</v>
      </c>
      <c r="J54" s="38" t="str">
        <f>E21</f>
        <v>AS PROJECT CZ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35</v>
      </c>
      <c r="D55" s="42"/>
      <c r="E55" s="42"/>
      <c r="F55" s="29" t="str">
        <f>IF(E18="","",E18)</f>
        <v>Vyplň údaj</v>
      </c>
      <c r="G55" s="42"/>
      <c r="H55" s="42"/>
      <c r="I55" s="34" t="s">
        <v>41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136</v>
      </c>
      <c r="D57" s="174"/>
      <c r="E57" s="174"/>
      <c r="F57" s="174"/>
      <c r="G57" s="174"/>
      <c r="H57" s="174"/>
      <c r="I57" s="174"/>
      <c r="J57" s="175" t="s">
        <v>137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138</v>
      </c>
    </row>
    <row r="60" s="9" customFormat="1" ht="24.96" customHeight="1">
      <c r="A60" s="9"/>
      <c r="B60" s="177"/>
      <c r="C60" s="178"/>
      <c r="D60" s="179" t="s">
        <v>1154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1737</v>
      </c>
      <c r="E61" s="185"/>
      <c r="F61" s="185"/>
      <c r="G61" s="185"/>
      <c r="H61" s="185"/>
      <c r="I61" s="185"/>
      <c r="J61" s="186">
        <f>J87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1738</v>
      </c>
      <c r="E62" s="185"/>
      <c r="F62" s="185"/>
      <c r="G62" s="185"/>
      <c r="H62" s="185"/>
      <c r="I62" s="185"/>
      <c r="J62" s="186">
        <f>J96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1739</v>
      </c>
      <c r="E63" s="185"/>
      <c r="F63" s="185"/>
      <c r="G63" s="185"/>
      <c r="H63" s="185"/>
      <c r="I63" s="185"/>
      <c r="J63" s="186">
        <f>J99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1740</v>
      </c>
      <c r="E64" s="185"/>
      <c r="F64" s="185"/>
      <c r="G64" s="185"/>
      <c r="H64" s="185"/>
      <c r="I64" s="185"/>
      <c r="J64" s="186">
        <f>J106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1741</v>
      </c>
      <c r="E65" s="185"/>
      <c r="F65" s="185"/>
      <c r="G65" s="185"/>
      <c r="H65" s="185"/>
      <c r="I65" s="185"/>
      <c r="J65" s="186">
        <f>J109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154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Hala Rondo - Rekonstrukce ledové plochy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131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23</v>
      </c>
      <c r="D79" s="42"/>
      <c r="E79" s="42"/>
      <c r="F79" s="29" t="str">
        <f>F12</f>
        <v>Brno, Hala Rondo</v>
      </c>
      <c r="G79" s="42"/>
      <c r="H79" s="42"/>
      <c r="I79" s="34" t="s">
        <v>25</v>
      </c>
      <c r="J79" s="74" t="str">
        <f>IF(J12="","",J12)</f>
        <v>1. 9. 2023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29</v>
      </c>
      <c r="D81" s="42"/>
      <c r="E81" s="42"/>
      <c r="F81" s="29" t="str">
        <f>E15</f>
        <v>STAREZ - SPORT, a.s.</v>
      </c>
      <c r="G81" s="42"/>
      <c r="H81" s="42"/>
      <c r="I81" s="34" t="s">
        <v>37</v>
      </c>
      <c r="J81" s="38" t="str">
        <f>E21</f>
        <v>AS PROJECT CZ s.r.o.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35</v>
      </c>
      <c r="D82" s="42"/>
      <c r="E82" s="42"/>
      <c r="F82" s="29" t="str">
        <f>IF(E18="","",E18)</f>
        <v>Vyplň údaj</v>
      </c>
      <c r="G82" s="42"/>
      <c r="H82" s="42"/>
      <c r="I82" s="34" t="s">
        <v>41</v>
      </c>
      <c r="J82" s="38" t="str">
        <f>E24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8"/>
      <c r="B84" s="189"/>
      <c r="C84" s="190" t="s">
        <v>155</v>
      </c>
      <c r="D84" s="191" t="s">
        <v>64</v>
      </c>
      <c r="E84" s="191" t="s">
        <v>60</v>
      </c>
      <c r="F84" s="191" t="s">
        <v>61</v>
      </c>
      <c r="G84" s="191" t="s">
        <v>156</v>
      </c>
      <c r="H84" s="191" t="s">
        <v>157</v>
      </c>
      <c r="I84" s="191" t="s">
        <v>158</v>
      </c>
      <c r="J84" s="191" t="s">
        <v>137</v>
      </c>
      <c r="K84" s="192" t="s">
        <v>159</v>
      </c>
      <c r="L84" s="193"/>
      <c r="M84" s="94" t="s">
        <v>20</v>
      </c>
      <c r="N84" s="95" t="s">
        <v>49</v>
      </c>
      <c r="O84" s="95" t="s">
        <v>160</v>
      </c>
      <c r="P84" s="95" t="s">
        <v>161</v>
      </c>
      <c r="Q84" s="95" t="s">
        <v>162</v>
      </c>
      <c r="R84" s="95" t="s">
        <v>163</v>
      </c>
      <c r="S84" s="95" t="s">
        <v>164</v>
      </c>
      <c r="T84" s="96" t="s">
        <v>165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0"/>
      <c r="B85" s="41"/>
      <c r="C85" s="101" t="s">
        <v>166</v>
      </c>
      <c r="D85" s="42"/>
      <c r="E85" s="42"/>
      <c r="F85" s="42"/>
      <c r="G85" s="42"/>
      <c r="H85" s="42"/>
      <c r="I85" s="42"/>
      <c r="J85" s="194">
        <f>BK85</f>
        <v>0</v>
      </c>
      <c r="K85" s="42"/>
      <c r="L85" s="46"/>
      <c r="M85" s="97"/>
      <c r="N85" s="195"/>
      <c r="O85" s="98"/>
      <c r="P85" s="196">
        <f>P86</f>
        <v>0</v>
      </c>
      <c r="Q85" s="98"/>
      <c r="R85" s="196">
        <f>R86</f>
        <v>0</v>
      </c>
      <c r="S85" s="98"/>
      <c r="T85" s="197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78</v>
      </c>
      <c r="AU85" s="19" t="s">
        <v>138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78</v>
      </c>
      <c r="E86" s="202" t="s">
        <v>1220</v>
      </c>
      <c r="F86" s="202" t="s">
        <v>1128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P87+P96+P99+P106+P109</f>
        <v>0</v>
      </c>
      <c r="Q86" s="207"/>
      <c r="R86" s="208">
        <f>R87+R96+R99+R106+R109</f>
        <v>0</v>
      </c>
      <c r="S86" s="207"/>
      <c r="T86" s="209">
        <f>T87+T96+T99+T106+T109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185</v>
      </c>
      <c r="AT86" s="211" t="s">
        <v>78</v>
      </c>
      <c r="AU86" s="211" t="s">
        <v>79</v>
      </c>
      <c r="AY86" s="210" t="s">
        <v>169</v>
      </c>
      <c r="BK86" s="212">
        <f>BK87+BK96+BK99+BK106+BK109</f>
        <v>0</v>
      </c>
    </row>
    <row r="87" s="12" customFormat="1" ht="22.8" customHeight="1">
      <c r="A87" s="12"/>
      <c r="B87" s="199"/>
      <c r="C87" s="200"/>
      <c r="D87" s="201" t="s">
        <v>78</v>
      </c>
      <c r="E87" s="213" t="s">
        <v>1742</v>
      </c>
      <c r="F87" s="213" t="s">
        <v>1743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SUM(P88:P95)</f>
        <v>0</v>
      </c>
      <c r="Q87" s="207"/>
      <c r="R87" s="208">
        <f>SUM(R88:R95)</f>
        <v>0</v>
      </c>
      <c r="S87" s="207"/>
      <c r="T87" s="209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185</v>
      </c>
      <c r="AT87" s="211" t="s">
        <v>78</v>
      </c>
      <c r="AU87" s="211" t="s">
        <v>22</v>
      </c>
      <c r="AY87" s="210" t="s">
        <v>169</v>
      </c>
      <c r="BK87" s="212">
        <f>SUM(BK88:BK95)</f>
        <v>0</v>
      </c>
    </row>
    <row r="88" s="2" customFormat="1" ht="16.5" customHeight="1">
      <c r="A88" s="40"/>
      <c r="B88" s="41"/>
      <c r="C88" s="215" t="s">
        <v>22</v>
      </c>
      <c r="D88" s="215" t="s">
        <v>171</v>
      </c>
      <c r="E88" s="216" t="s">
        <v>1744</v>
      </c>
      <c r="F88" s="217" t="s">
        <v>1745</v>
      </c>
      <c r="G88" s="218" t="s">
        <v>1746</v>
      </c>
      <c r="H88" s="219">
        <v>1</v>
      </c>
      <c r="I88" s="220"/>
      <c r="J88" s="221">
        <f>ROUND(I88*H88,2)</f>
        <v>0</v>
      </c>
      <c r="K88" s="217" t="s">
        <v>175</v>
      </c>
      <c r="L88" s="46"/>
      <c r="M88" s="222" t="s">
        <v>20</v>
      </c>
      <c r="N88" s="223" t="s">
        <v>50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1226</v>
      </c>
      <c r="AT88" s="226" t="s">
        <v>171</v>
      </c>
      <c r="AU88" s="226" t="s">
        <v>87</v>
      </c>
      <c r="AY88" s="19" t="s">
        <v>169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22</v>
      </c>
      <c r="BK88" s="227">
        <f>ROUND(I88*H88,2)</f>
        <v>0</v>
      </c>
      <c r="BL88" s="19" t="s">
        <v>1226</v>
      </c>
      <c r="BM88" s="226" t="s">
        <v>1747</v>
      </c>
    </row>
    <row r="89" s="2" customFormat="1">
      <c r="A89" s="40"/>
      <c r="B89" s="41"/>
      <c r="C89" s="42"/>
      <c r="D89" s="228" t="s">
        <v>178</v>
      </c>
      <c r="E89" s="42"/>
      <c r="F89" s="229" t="s">
        <v>1748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178</v>
      </c>
      <c r="AU89" s="19" t="s">
        <v>87</v>
      </c>
    </row>
    <row r="90" s="2" customFormat="1" ht="16.5" customHeight="1">
      <c r="A90" s="40"/>
      <c r="B90" s="41"/>
      <c r="C90" s="215" t="s">
        <v>87</v>
      </c>
      <c r="D90" s="215" t="s">
        <v>171</v>
      </c>
      <c r="E90" s="216" t="s">
        <v>1749</v>
      </c>
      <c r="F90" s="217" t="s">
        <v>1750</v>
      </c>
      <c r="G90" s="218" t="s">
        <v>1746</v>
      </c>
      <c r="H90" s="219">
        <v>1</v>
      </c>
      <c r="I90" s="220"/>
      <c r="J90" s="221">
        <f>ROUND(I90*H90,2)</f>
        <v>0</v>
      </c>
      <c r="K90" s="217" t="s">
        <v>175</v>
      </c>
      <c r="L90" s="46"/>
      <c r="M90" s="222" t="s">
        <v>20</v>
      </c>
      <c r="N90" s="223" t="s">
        <v>50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1226</v>
      </c>
      <c r="AT90" s="226" t="s">
        <v>171</v>
      </c>
      <c r="AU90" s="226" t="s">
        <v>87</v>
      </c>
      <c r="AY90" s="19" t="s">
        <v>169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22</v>
      </c>
      <c r="BK90" s="227">
        <f>ROUND(I90*H90,2)</f>
        <v>0</v>
      </c>
      <c r="BL90" s="19" t="s">
        <v>1226</v>
      </c>
      <c r="BM90" s="226" t="s">
        <v>1751</v>
      </c>
    </row>
    <row r="91" s="2" customFormat="1">
      <c r="A91" s="40"/>
      <c r="B91" s="41"/>
      <c r="C91" s="42"/>
      <c r="D91" s="228" t="s">
        <v>178</v>
      </c>
      <c r="E91" s="42"/>
      <c r="F91" s="229" t="s">
        <v>1752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178</v>
      </c>
      <c r="AU91" s="19" t="s">
        <v>87</v>
      </c>
    </row>
    <row r="92" s="2" customFormat="1" ht="16.5" customHeight="1">
      <c r="A92" s="40"/>
      <c r="B92" s="41"/>
      <c r="C92" s="215" t="s">
        <v>129</v>
      </c>
      <c r="D92" s="215" t="s">
        <v>171</v>
      </c>
      <c r="E92" s="216" t="s">
        <v>1753</v>
      </c>
      <c r="F92" s="217" t="s">
        <v>1754</v>
      </c>
      <c r="G92" s="218" t="s">
        <v>1746</v>
      </c>
      <c r="H92" s="219">
        <v>1</v>
      </c>
      <c r="I92" s="220"/>
      <c r="J92" s="221">
        <f>ROUND(I92*H92,2)</f>
        <v>0</v>
      </c>
      <c r="K92" s="217" t="s">
        <v>175</v>
      </c>
      <c r="L92" s="46"/>
      <c r="M92" s="222" t="s">
        <v>20</v>
      </c>
      <c r="N92" s="223" t="s">
        <v>50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1226</v>
      </c>
      <c r="AT92" s="226" t="s">
        <v>171</v>
      </c>
      <c r="AU92" s="226" t="s">
        <v>87</v>
      </c>
      <c r="AY92" s="19" t="s">
        <v>169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22</v>
      </c>
      <c r="BK92" s="227">
        <f>ROUND(I92*H92,2)</f>
        <v>0</v>
      </c>
      <c r="BL92" s="19" t="s">
        <v>1226</v>
      </c>
      <c r="BM92" s="226" t="s">
        <v>1755</v>
      </c>
    </row>
    <row r="93" s="2" customFormat="1">
      <c r="A93" s="40"/>
      <c r="B93" s="41"/>
      <c r="C93" s="42"/>
      <c r="D93" s="228" t="s">
        <v>178</v>
      </c>
      <c r="E93" s="42"/>
      <c r="F93" s="229" t="s">
        <v>1756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178</v>
      </c>
      <c r="AU93" s="19" t="s">
        <v>87</v>
      </c>
    </row>
    <row r="94" s="2" customFormat="1" ht="16.5" customHeight="1">
      <c r="A94" s="40"/>
      <c r="B94" s="41"/>
      <c r="C94" s="215" t="s">
        <v>176</v>
      </c>
      <c r="D94" s="215" t="s">
        <v>171</v>
      </c>
      <c r="E94" s="216" t="s">
        <v>1757</v>
      </c>
      <c r="F94" s="217" t="s">
        <v>1758</v>
      </c>
      <c r="G94" s="218" t="s">
        <v>1746</v>
      </c>
      <c r="H94" s="219">
        <v>1</v>
      </c>
      <c r="I94" s="220"/>
      <c r="J94" s="221">
        <f>ROUND(I94*H94,2)</f>
        <v>0</v>
      </c>
      <c r="K94" s="217" t="s">
        <v>175</v>
      </c>
      <c r="L94" s="46"/>
      <c r="M94" s="222" t="s">
        <v>20</v>
      </c>
      <c r="N94" s="223" t="s">
        <v>50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1226</v>
      </c>
      <c r="AT94" s="226" t="s">
        <v>171</v>
      </c>
      <c r="AU94" s="226" t="s">
        <v>87</v>
      </c>
      <c r="AY94" s="19" t="s">
        <v>169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22</v>
      </c>
      <c r="BK94" s="227">
        <f>ROUND(I94*H94,2)</f>
        <v>0</v>
      </c>
      <c r="BL94" s="19" t="s">
        <v>1226</v>
      </c>
      <c r="BM94" s="226" t="s">
        <v>1759</v>
      </c>
    </row>
    <row r="95" s="2" customFormat="1">
      <c r="A95" s="40"/>
      <c r="B95" s="41"/>
      <c r="C95" s="42"/>
      <c r="D95" s="228" t="s">
        <v>178</v>
      </c>
      <c r="E95" s="42"/>
      <c r="F95" s="229" t="s">
        <v>1760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178</v>
      </c>
      <c r="AU95" s="19" t="s">
        <v>87</v>
      </c>
    </row>
    <row r="96" s="12" customFormat="1" ht="22.8" customHeight="1">
      <c r="A96" s="12"/>
      <c r="B96" s="199"/>
      <c r="C96" s="200"/>
      <c r="D96" s="201" t="s">
        <v>78</v>
      </c>
      <c r="E96" s="213" t="s">
        <v>1761</v>
      </c>
      <c r="F96" s="213" t="s">
        <v>1762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SUM(P97:P98)</f>
        <v>0</v>
      </c>
      <c r="Q96" s="207"/>
      <c r="R96" s="208">
        <f>SUM(R97:R98)</f>
        <v>0</v>
      </c>
      <c r="S96" s="207"/>
      <c r="T96" s="20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185</v>
      </c>
      <c r="AT96" s="211" t="s">
        <v>78</v>
      </c>
      <c r="AU96" s="211" t="s">
        <v>22</v>
      </c>
      <c r="AY96" s="210" t="s">
        <v>169</v>
      </c>
      <c r="BK96" s="212">
        <f>SUM(BK97:BK98)</f>
        <v>0</v>
      </c>
    </row>
    <row r="97" s="2" customFormat="1" ht="16.5" customHeight="1">
      <c r="A97" s="40"/>
      <c r="B97" s="41"/>
      <c r="C97" s="215" t="s">
        <v>185</v>
      </c>
      <c r="D97" s="215" t="s">
        <v>171</v>
      </c>
      <c r="E97" s="216" t="s">
        <v>1763</v>
      </c>
      <c r="F97" s="217" t="s">
        <v>1762</v>
      </c>
      <c r="G97" s="218" t="s">
        <v>1746</v>
      </c>
      <c r="H97" s="219">
        <v>1</v>
      </c>
      <c r="I97" s="220"/>
      <c r="J97" s="221">
        <f>ROUND(I97*H97,2)</f>
        <v>0</v>
      </c>
      <c r="K97" s="217" t="s">
        <v>175</v>
      </c>
      <c r="L97" s="46"/>
      <c r="M97" s="222" t="s">
        <v>20</v>
      </c>
      <c r="N97" s="223" t="s">
        <v>50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1226</v>
      </c>
      <c r="AT97" s="226" t="s">
        <v>171</v>
      </c>
      <c r="AU97" s="226" t="s">
        <v>87</v>
      </c>
      <c r="AY97" s="19" t="s">
        <v>169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22</v>
      </c>
      <c r="BK97" s="227">
        <f>ROUND(I97*H97,2)</f>
        <v>0</v>
      </c>
      <c r="BL97" s="19" t="s">
        <v>1226</v>
      </c>
      <c r="BM97" s="226" t="s">
        <v>1764</v>
      </c>
    </row>
    <row r="98" s="2" customFormat="1">
      <c r="A98" s="40"/>
      <c r="B98" s="41"/>
      <c r="C98" s="42"/>
      <c r="D98" s="228" t="s">
        <v>178</v>
      </c>
      <c r="E98" s="42"/>
      <c r="F98" s="229" t="s">
        <v>1765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178</v>
      </c>
      <c r="AU98" s="19" t="s">
        <v>87</v>
      </c>
    </row>
    <row r="99" s="12" customFormat="1" ht="22.8" customHeight="1">
      <c r="A99" s="12"/>
      <c r="B99" s="199"/>
      <c r="C99" s="200"/>
      <c r="D99" s="201" t="s">
        <v>78</v>
      </c>
      <c r="E99" s="213" t="s">
        <v>1766</v>
      </c>
      <c r="F99" s="213" t="s">
        <v>1767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SUM(P100:P105)</f>
        <v>0</v>
      </c>
      <c r="Q99" s="207"/>
      <c r="R99" s="208">
        <f>SUM(R100:R105)</f>
        <v>0</v>
      </c>
      <c r="S99" s="207"/>
      <c r="T99" s="209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185</v>
      </c>
      <c r="AT99" s="211" t="s">
        <v>78</v>
      </c>
      <c r="AU99" s="211" t="s">
        <v>22</v>
      </c>
      <c r="AY99" s="210" t="s">
        <v>169</v>
      </c>
      <c r="BK99" s="212">
        <f>SUM(BK100:BK105)</f>
        <v>0</v>
      </c>
    </row>
    <row r="100" s="2" customFormat="1" ht="16.5" customHeight="1">
      <c r="A100" s="40"/>
      <c r="B100" s="41"/>
      <c r="C100" s="215" t="s">
        <v>198</v>
      </c>
      <c r="D100" s="215" t="s">
        <v>171</v>
      </c>
      <c r="E100" s="216" t="s">
        <v>1768</v>
      </c>
      <c r="F100" s="217" t="s">
        <v>1767</v>
      </c>
      <c r="G100" s="218" t="s">
        <v>1746</v>
      </c>
      <c r="H100" s="219">
        <v>1</v>
      </c>
      <c r="I100" s="220"/>
      <c r="J100" s="221">
        <f>ROUND(I100*H100,2)</f>
        <v>0</v>
      </c>
      <c r="K100" s="217" t="s">
        <v>175</v>
      </c>
      <c r="L100" s="46"/>
      <c r="M100" s="222" t="s">
        <v>20</v>
      </c>
      <c r="N100" s="223" t="s">
        <v>50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1226</v>
      </c>
      <c r="AT100" s="226" t="s">
        <v>171</v>
      </c>
      <c r="AU100" s="226" t="s">
        <v>87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1226</v>
      </c>
      <c r="BM100" s="226" t="s">
        <v>1769</v>
      </c>
    </row>
    <row r="101" s="2" customFormat="1">
      <c r="A101" s="40"/>
      <c r="B101" s="41"/>
      <c r="C101" s="42"/>
      <c r="D101" s="228" t="s">
        <v>178</v>
      </c>
      <c r="E101" s="42"/>
      <c r="F101" s="229" t="s">
        <v>1770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178</v>
      </c>
      <c r="AU101" s="19" t="s">
        <v>87</v>
      </c>
    </row>
    <row r="102" s="2" customFormat="1" ht="16.5" customHeight="1">
      <c r="A102" s="40"/>
      <c r="B102" s="41"/>
      <c r="C102" s="215" t="s">
        <v>218</v>
      </c>
      <c r="D102" s="215" t="s">
        <v>171</v>
      </c>
      <c r="E102" s="216" t="s">
        <v>1771</v>
      </c>
      <c r="F102" s="217" t="s">
        <v>1772</v>
      </c>
      <c r="G102" s="218" t="s">
        <v>1746</v>
      </c>
      <c r="H102" s="219">
        <v>1</v>
      </c>
      <c r="I102" s="220"/>
      <c r="J102" s="221">
        <f>ROUND(I102*H102,2)</f>
        <v>0</v>
      </c>
      <c r="K102" s="217" t="s">
        <v>175</v>
      </c>
      <c r="L102" s="46"/>
      <c r="M102" s="222" t="s">
        <v>20</v>
      </c>
      <c r="N102" s="223" t="s">
        <v>50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1226</v>
      </c>
      <c r="AT102" s="226" t="s">
        <v>171</v>
      </c>
      <c r="AU102" s="226" t="s">
        <v>87</v>
      </c>
      <c r="AY102" s="19" t="s">
        <v>169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1226</v>
      </c>
      <c r="BM102" s="226" t="s">
        <v>1773</v>
      </c>
    </row>
    <row r="103" s="2" customFormat="1">
      <c r="A103" s="40"/>
      <c r="B103" s="41"/>
      <c r="C103" s="42"/>
      <c r="D103" s="228" t="s">
        <v>178</v>
      </c>
      <c r="E103" s="42"/>
      <c r="F103" s="229" t="s">
        <v>1774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178</v>
      </c>
      <c r="AU103" s="19" t="s">
        <v>87</v>
      </c>
    </row>
    <row r="104" s="2" customFormat="1" ht="16.5" customHeight="1">
      <c r="A104" s="40"/>
      <c r="B104" s="41"/>
      <c r="C104" s="215" t="s">
        <v>223</v>
      </c>
      <c r="D104" s="215" t="s">
        <v>171</v>
      </c>
      <c r="E104" s="216" t="s">
        <v>1775</v>
      </c>
      <c r="F104" s="217" t="s">
        <v>1776</v>
      </c>
      <c r="G104" s="218" t="s">
        <v>1746</v>
      </c>
      <c r="H104" s="219">
        <v>1</v>
      </c>
      <c r="I104" s="220"/>
      <c r="J104" s="221">
        <f>ROUND(I104*H104,2)</f>
        <v>0</v>
      </c>
      <c r="K104" s="217" t="s">
        <v>175</v>
      </c>
      <c r="L104" s="46"/>
      <c r="M104" s="222" t="s">
        <v>20</v>
      </c>
      <c r="N104" s="223" t="s">
        <v>50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1226</v>
      </c>
      <c r="AT104" s="226" t="s">
        <v>171</v>
      </c>
      <c r="AU104" s="226" t="s">
        <v>87</v>
      </c>
      <c r="AY104" s="19" t="s">
        <v>169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1226</v>
      </c>
      <c r="BM104" s="226" t="s">
        <v>1777</v>
      </c>
    </row>
    <row r="105" s="2" customFormat="1">
      <c r="A105" s="40"/>
      <c r="B105" s="41"/>
      <c r="C105" s="42"/>
      <c r="D105" s="228" t="s">
        <v>178</v>
      </c>
      <c r="E105" s="42"/>
      <c r="F105" s="229" t="s">
        <v>1778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178</v>
      </c>
      <c r="AU105" s="19" t="s">
        <v>87</v>
      </c>
    </row>
    <row r="106" s="12" customFormat="1" ht="22.8" customHeight="1">
      <c r="A106" s="12"/>
      <c r="B106" s="199"/>
      <c r="C106" s="200"/>
      <c r="D106" s="201" t="s">
        <v>78</v>
      </c>
      <c r="E106" s="213" t="s">
        <v>1779</v>
      </c>
      <c r="F106" s="213" t="s">
        <v>1780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185</v>
      </c>
      <c r="AT106" s="211" t="s">
        <v>78</v>
      </c>
      <c r="AU106" s="211" t="s">
        <v>22</v>
      </c>
      <c r="AY106" s="210" t="s">
        <v>169</v>
      </c>
      <c r="BK106" s="212">
        <f>SUM(BK107:BK108)</f>
        <v>0</v>
      </c>
    </row>
    <row r="107" s="2" customFormat="1" ht="16.5" customHeight="1">
      <c r="A107" s="40"/>
      <c r="B107" s="41"/>
      <c r="C107" s="215" t="s">
        <v>230</v>
      </c>
      <c r="D107" s="215" t="s">
        <v>171</v>
      </c>
      <c r="E107" s="216" t="s">
        <v>1781</v>
      </c>
      <c r="F107" s="217" t="s">
        <v>1782</v>
      </c>
      <c r="G107" s="218" t="s">
        <v>1746</v>
      </c>
      <c r="H107" s="219">
        <v>1</v>
      </c>
      <c r="I107" s="220"/>
      <c r="J107" s="221">
        <f>ROUND(I107*H107,2)</f>
        <v>0</v>
      </c>
      <c r="K107" s="217" t="s">
        <v>175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1226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1226</v>
      </c>
      <c r="BM107" s="226" t="s">
        <v>1783</v>
      </c>
    </row>
    <row r="108" s="2" customFormat="1">
      <c r="A108" s="40"/>
      <c r="B108" s="41"/>
      <c r="C108" s="42"/>
      <c r="D108" s="228" t="s">
        <v>178</v>
      </c>
      <c r="E108" s="42"/>
      <c r="F108" s="229" t="s">
        <v>1784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87</v>
      </c>
    </row>
    <row r="109" s="12" customFormat="1" ht="22.8" customHeight="1">
      <c r="A109" s="12"/>
      <c r="B109" s="199"/>
      <c r="C109" s="200"/>
      <c r="D109" s="201" t="s">
        <v>78</v>
      </c>
      <c r="E109" s="213" t="s">
        <v>1785</v>
      </c>
      <c r="F109" s="213" t="s">
        <v>1786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SUM(P110:P115)</f>
        <v>0</v>
      </c>
      <c r="Q109" s="207"/>
      <c r="R109" s="208">
        <f>SUM(R110:R115)</f>
        <v>0</v>
      </c>
      <c r="S109" s="207"/>
      <c r="T109" s="209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185</v>
      </c>
      <c r="AT109" s="211" t="s">
        <v>78</v>
      </c>
      <c r="AU109" s="211" t="s">
        <v>22</v>
      </c>
      <c r="AY109" s="210" t="s">
        <v>169</v>
      </c>
      <c r="BK109" s="212">
        <f>SUM(BK110:BK115)</f>
        <v>0</v>
      </c>
    </row>
    <row r="110" s="2" customFormat="1" ht="16.5" customHeight="1">
      <c r="A110" s="40"/>
      <c r="B110" s="41"/>
      <c r="C110" s="215" t="s">
        <v>27</v>
      </c>
      <c r="D110" s="215" t="s">
        <v>171</v>
      </c>
      <c r="E110" s="216" t="s">
        <v>1787</v>
      </c>
      <c r="F110" s="217" t="s">
        <v>1788</v>
      </c>
      <c r="G110" s="218" t="s">
        <v>1746</v>
      </c>
      <c r="H110" s="219">
        <v>1</v>
      </c>
      <c r="I110" s="220"/>
      <c r="J110" s="221">
        <f>ROUND(I110*H110,2)</f>
        <v>0</v>
      </c>
      <c r="K110" s="217" t="s">
        <v>175</v>
      </c>
      <c r="L110" s="46"/>
      <c r="M110" s="222" t="s">
        <v>20</v>
      </c>
      <c r="N110" s="223" t="s">
        <v>50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1226</v>
      </c>
      <c r="AT110" s="226" t="s">
        <v>171</v>
      </c>
      <c r="AU110" s="226" t="s">
        <v>87</v>
      </c>
      <c r="AY110" s="19" t="s">
        <v>169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1226</v>
      </c>
      <c r="BM110" s="226" t="s">
        <v>1789</v>
      </c>
    </row>
    <row r="111" s="2" customFormat="1">
      <c r="A111" s="40"/>
      <c r="B111" s="41"/>
      <c r="C111" s="42"/>
      <c r="D111" s="228" t="s">
        <v>178</v>
      </c>
      <c r="E111" s="42"/>
      <c r="F111" s="229" t="s">
        <v>1790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178</v>
      </c>
      <c r="AU111" s="19" t="s">
        <v>87</v>
      </c>
    </row>
    <row r="112" s="2" customFormat="1" ht="16.5" customHeight="1">
      <c r="A112" s="40"/>
      <c r="B112" s="41"/>
      <c r="C112" s="215" t="s">
        <v>244</v>
      </c>
      <c r="D112" s="215" t="s">
        <v>171</v>
      </c>
      <c r="E112" s="216" t="s">
        <v>1791</v>
      </c>
      <c r="F112" s="217" t="s">
        <v>1792</v>
      </c>
      <c r="G112" s="218" t="s">
        <v>1746</v>
      </c>
      <c r="H112" s="219">
        <v>1</v>
      </c>
      <c r="I112" s="220"/>
      <c r="J112" s="221">
        <f>ROUND(I112*H112,2)</f>
        <v>0</v>
      </c>
      <c r="K112" s="217" t="s">
        <v>175</v>
      </c>
      <c r="L112" s="46"/>
      <c r="M112" s="222" t="s">
        <v>20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1226</v>
      </c>
      <c r="AT112" s="226" t="s">
        <v>171</v>
      </c>
      <c r="AU112" s="226" t="s">
        <v>87</v>
      </c>
      <c r="AY112" s="19" t="s">
        <v>169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1226</v>
      </c>
      <c r="BM112" s="226" t="s">
        <v>1793</v>
      </c>
    </row>
    <row r="113" s="2" customFormat="1">
      <c r="A113" s="40"/>
      <c r="B113" s="41"/>
      <c r="C113" s="42"/>
      <c r="D113" s="228" t="s">
        <v>178</v>
      </c>
      <c r="E113" s="42"/>
      <c r="F113" s="229" t="s">
        <v>1794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87</v>
      </c>
    </row>
    <row r="114" s="2" customFormat="1" ht="16.5" customHeight="1">
      <c r="A114" s="40"/>
      <c r="B114" s="41"/>
      <c r="C114" s="215" t="s">
        <v>8</v>
      </c>
      <c r="D114" s="215" t="s">
        <v>171</v>
      </c>
      <c r="E114" s="216" t="s">
        <v>1795</v>
      </c>
      <c r="F114" s="217" t="s">
        <v>1796</v>
      </c>
      <c r="G114" s="218" t="s">
        <v>1746</v>
      </c>
      <c r="H114" s="219">
        <v>1</v>
      </c>
      <c r="I114" s="220"/>
      <c r="J114" s="221">
        <f>ROUND(I114*H114,2)</f>
        <v>0</v>
      </c>
      <c r="K114" s="217" t="s">
        <v>175</v>
      </c>
      <c r="L114" s="46"/>
      <c r="M114" s="222" t="s">
        <v>20</v>
      </c>
      <c r="N114" s="223" t="s">
        <v>50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1226</v>
      </c>
      <c r="AT114" s="226" t="s">
        <v>171</v>
      </c>
      <c r="AU114" s="226" t="s">
        <v>87</v>
      </c>
      <c r="AY114" s="19" t="s">
        <v>169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1226</v>
      </c>
      <c r="BM114" s="226" t="s">
        <v>1797</v>
      </c>
    </row>
    <row r="115" s="2" customFormat="1">
      <c r="A115" s="40"/>
      <c r="B115" s="41"/>
      <c r="C115" s="42"/>
      <c r="D115" s="228" t="s">
        <v>178</v>
      </c>
      <c r="E115" s="42"/>
      <c r="F115" s="229" t="s">
        <v>1798</v>
      </c>
      <c r="G115" s="42"/>
      <c r="H115" s="42"/>
      <c r="I115" s="230"/>
      <c r="J115" s="42"/>
      <c r="K115" s="42"/>
      <c r="L115" s="46"/>
      <c r="M115" s="278"/>
      <c r="N115" s="279"/>
      <c r="O115" s="280"/>
      <c r="P115" s="280"/>
      <c r="Q115" s="280"/>
      <c r="R115" s="280"/>
      <c r="S115" s="280"/>
      <c r="T115" s="281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87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HZutUmL1e4QWKI/QUM5PexwNMnryxWP3O2skMbZds2EEY8etEwe31Yu7KxMGGhACdy9EeQZsqWh3KNmrZ6B7nA==" hashValue="ImlA39uDhnccQVTZm2frbhYUR/q36y0NlNKeBvJ5mY7hkcKCe1HHb9BcLNktDJpmXDUuPWwQuxkSNGXOEbt67Q==" algorithmName="SHA-512" password="C71F"/>
  <autoFilter ref="C84:K1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012103000"/>
    <hyperlink ref="F91" r:id="rId2" display="https://podminky.urs.cz/item/CS_URS_2023_02/012203000"/>
    <hyperlink ref="F93" r:id="rId3" display="https://podminky.urs.cz/item/CS_URS_2023_02/012303000"/>
    <hyperlink ref="F95" r:id="rId4" display="https://podminky.urs.cz/item/CS_URS_2023_02/013254000"/>
    <hyperlink ref="F98" r:id="rId5" display="https://podminky.urs.cz/item/CS_URS_2023_02/030001000"/>
    <hyperlink ref="F101" r:id="rId6" display="https://podminky.urs.cz/item/CS_URS_2023_02/040001000"/>
    <hyperlink ref="F103" r:id="rId7" display="https://podminky.urs.cz/item/CS_URS_2023_02/043002000"/>
    <hyperlink ref="F105" r:id="rId8" display="https://podminky.urs.cz/item/CS_URS_2023_02/045303000"/>
    <hyperlink ref="F108" r:id="rId9" display="https://podminky.urs.cz/item/CS_URS_2023_02/065002000"/>
    <hyperlink ref="F111" r:id="rId10" display="https://podminky.urs.cz/item/CS_URS_2023_02/071002000"/>
    <hyperlink ref="F113" r:id="rId11" display="https://podminky.urs.cz/item/CS_URS_2023_02/072002000"/>
    <hyperlink ref="F115" r:id="rId12" display="https://podminky.urs.cz/item/CS_URS_2023_02/07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1736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1799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3.25" customHeight="1">
      <c r="A29" s="150"/>
      <c r="B29" s="151"/>
      <c r="C29" s="150"/>
      <c r="D29" s="150"/>
      <c r="E29" s="152" t="s">
        <v>1800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ROUND(J88,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ROUND((SUM(BE88:BE100)),  2)</f>
        <v>0</v>
      </c>
      <c r="G35" s="40"/>
      <c r="H35" s="40"/>
      <c r="I35" s="160">
        <v>0.20999999999999999</v>
      </c>
      <c r="J35" s="159">
        <f>ROUND(((SUM(BE88:BE100))*I35),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ROUND((SUM(BF88:BF100)),  2)</f>
        <v>0</v>
      </c>
      <c r="G36" s="40"/>
      <c r="H36" s="40"/>
      <c r="I36" s="160">
        <v>0.12</v>
      </c>
      <c r="J36" s="159">
        <f>ROUND(((SUM(BF88:BF100))*I36),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ROUND((SUM(BG88:BG100)),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ROUND((SUM(BH88:BH100)),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ROUND((SUM(BI88:BI100)),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1736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VON94 - Ochranné konstrukce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143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7"/>
      <c r="D66" s="184" t="s">
        <v>1801</v>
      </c>
      <c r="E66" s="185"/>
      <c r="F66" s="185"/>
      <c r="G66" s="185"/>
      <c r="H66" s="185"/>
      <c r="I66" s="185"/>
      <c r="J66" s="186">
        <f>J91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154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Hala Rondo - Rekonstrukce ledové plochy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131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2" t="s">
        <v>1736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133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VON94 - Ochranné konstrukce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23</v>
      </c>
      <c r="D82" s="42"/>
      <c r="E82" s="42"/>
      <c r="F82" s="29" t="str">
        <f>F14</f>
        <v>Brno, Hala Rondo</v>
      </c>
      <c r="G82" s="42"/>
      <c r="H82" s="42"/>
      <c r="I82" s="34" t="s">
        <v>25</v>
      </c>
      <c r="J82" s="74" t="str">
        <f>IF(J14="","",J14)</f>
        <v>1. 9. 2023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29</v>
      </c>
      <c r="D84" s="42"/>
      <c r="E84" s="42"/>
      <c r="F84" s="29" t="str">
        <f>E17</f>
        <v>STAREZ - SPORT, a.s.</v>
      </c>
      <c r="G84" s="42"/>
      <c r="H84" s="42"/>
      <c r="I84" s="34" t="s">
        <v>37</v>
      </c>
      <c r="J84" s="38" t="str">
        <f>E23</f>
        <v>AS PROJECT CZ s.r.o.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35</v>
      </c>
      <c r="D85" s="42"/>
      <c r="E85" s="42"/>
      <c r="F85" s="29" t="str">
        <f>IF(E20="","",E20)</f>
        <v>Vyplň údaj</v>
      </c>
      <c r="G85" s="42"/>
      <c r="H85" s="42"/>
      <c r="I85" s="34" t="s">
        <v>41</v>
      </c>
      <c r="J85" s="38" t="str">
        <f>E26</f>
        <v xml:space="preserve"> 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8"/>
      <c r="B87" s="189"/>
      <c r="C87" s="190" t="s">
        <v>155</v>
      </c>
      <c r="D87" s="191" t="s">
        <v>64</v>
      </c>
      <c r="E87" s="191" t="s">
        <v>60</v>
      </c>
      <c r="F87" s="191" t="s">
        <v>61</v>
      </c>
      <c r="G87" s="191" t="s">
        <v>156</v>
      </c>
      <c r="H87" s="191" t="s">
        <v>157</v>
      </c>
      <c r="I87" s="191" t="s">
        <v>158</v>
      </c>
      <c r="J87" s="191" t="s">
        <v>137</v>
      </c>
      <c r="K87" s="192" t="s">
        <v>159</v>
      </c>
      <c r="L87" s="193"/>
      <c r="M87" s="94" t="s">
        <v>20</v>
      </c>
      <c r="N87" s="95" t="s">
        <v>49</v>
      </c>
      <c r="O87" s="95" t="s">
        <v>160</v>
      </c>
      <c r="P87" s="95" t="s">
        <v>161</v>
      </c>
      <c r="Q87" s="95" t="s">
        <v>162</v>
      </c>
      <c r="R87" s="95" t="s">
        <v>163</v>
      </c>
      <c r="S87" s="95" t="s">
        <v>164</v>
      </c>
      <c r="T87" s="96" t="s">
        <v>165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0"/>
      <c r="B88" s="41"/>
      <c r="C88" s="101" t="s">
        <v>166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</f>
        <v>0</v>
      </c>
      <c r="Q88" s="98"/>
      <c r="R88" s="196">
        <f>R89</f>
        <v>0</v>
      </c>
      <c r="S88" s="98"/>
      <c r="T88" s="197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78</v>
      </c>
      <c r="AU88" s="19" t="s">
        <v>138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78</v>
      </c>
      <c r="E89" s="202" t="s">
        <v>167</v>
      </c>
      <c r="F89" s="202" t="s">
        <v>168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</f>
        <v>0</v>
      </c>
      <c r="Q89" s="207"/>
      <c r="R89" s="208">
        <f>R90</f>
        <v>0</v>
      </c>
      <c r="S89" s="207"/>
      <c r="T89" s="20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22</v>
      </c>
      <c r="AT89" s="211" t="s">
        <v>78</v>
      </c>
      <c r="AU89" s="211" t="s">
        <v>79</v>
      </c>
      <c r="AY89" s="210" t="s">
        <v>169</v>
      </c>
      <c r="BK89" s="212">
        <f>BK90</f>
        <v>0</v>
      </c>
    </row>
    <row r="90" s="12" customFormat="1" ht="22.8" customHeight="1">
      <c r="A90" s="12"/>
      <c r="B90" s="199"/>
      <c r="C90" s="200"/>
      <c r="D90" s="201" t="s">
        <v>78</v>
      </c>
      <c r="E90" s="213" t="s">
        <v>230</v>
      </c>
      <c r="F90" s="213" t="s">
        <v>265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22</v>
      </c>
      <c r="AT90" s="211" t="s">
        <v>78</v>
      </c>
      <c r="AU90" s="211" t="s">
        <v>22</v>
      </c>
      <c r="AY90" s="210" t="s">
        <v>169</v>
      </c>
      <c r="BK90" s="212">
        <f>BK91</f>
        <v>0</v>
      </c>
    </row>
    <row r="91" s="12" customFormat="1" ht="20.88" customHeight="1">
      <c r="A91" s="12"/>
      <c r="B91" s="199"/>
      <c r="C91" s="200"/>
      <c r="D91" s="201" t="s">
        <v>78</v>
      </c>
      <c r="E91" s="213" t="s">
        <v>1802</v>
      </c>
      <c r="F91" s="213" t="s">
        <v>1803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SUM(P92:P100)</f>
        <v>0</v>
      </c>
      <c r="Q91" s="207"/>
      <c r="R91" s="208">
        <f>SUM(R92:R100)</f>
        <v>0</v>
      </c>
      <c r="S91" s="207"/>
      <c r="T91" s="209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22</v>
      </c>
      <c r="AT91" s="211" t="s">
        <v>78</v>
      </c>
      <c r="AU91" s="211" t="s">
        <v>87</v>
      </c>
      <c r="AY91" s="210" t="s">
        <v>169</v>
      </c>
      <c r="BK91" s="212">
        <f>SUM(BK92:BK100)</f>
        <v>0</v>
      </c>
    </row>
    <row r="92" s="2" customFormat="1" ht="16.5" customHeight="1">
      <c r="A92" s="40"/>
      <c r="B92" s="41"/>
      <c r="C92" s="215" t="s">
        <v>22</v>
      </c>
      <c r="D92" s="215" t="s">
        <v>171</v>
      </c>
      <c r="E92" s="216" t="s">
        <v>1804</v>
      </c>
      <c r="F92" s="217" t="s">
        <v>1805</v>
      </c>
      <c r="G92" s="218" t="s">
        <v>491</v>
      </c>
      <c r="H92" s="219">
        <v>1</v>
      </c>
      <c r="I92" s="220"/>
      <c r="J92" s="221">
        <f>ROUND(I92*H92,2)</f>
        <v>0</v>
      </c>
      <c r="K92" s="217" t="s">
        <v>20</v>
      </c>
      <c r="L92" s="46"/>
      <c r="M92" s="222" t="s">
        <v>20</v>
      </c>
      <c r="N92" s="223" t="s">
        <v>50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176</v>
      </c>
      <c r="AT92" s="226" t="s">
        <v>171</v>
      </c>
      <c r="AU92" s="226" t="s">
        <v>129</v>
      </c>
      <c r="AY92" s="19" t="s">
        <v>169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22</v>
      </c>
      <c r="BK92" s="227">
        <f>ROUND(I92*H92,2)</f>
        <v>0</v>
      </c>
      <c r="BL92" s="19" t="s">
        <v>176</v>
      </c>
      <c r="BM92" s="226" t="s">
        <v>1806</v>
      </c>
    </row>
    <row r="93" s="2" customFormat="1" ht="16.5" customHeight="1">
      <c r="A93" s="40"/>
      <c r="B93" s="41"/>
      <c r="C93" s="215" t="s">
        <v>87</v>
      </c>
      <c r="D93" s="215" t="s">
        <v>171</v>
      </c>
      <c r="E93" s="216" t="s">
        <v>1807</v>
      </c>
      <c r="F93" s="217" t="s">
        <v>1808</v>
      </c>
      <c r="G93" s="218" t="s">
        <v>1809</v>
      </c>
      <c r="H93" s="219">
        <v>5</v>
      </c>
      <c r="I93" s="220"/>
      <c r="J93" s="221">
        <f>ROUND(I93*H93,2)</f>
        <v>0</v>
      </c>
      <c r="K93" s="217" t="s">
        <v>20</v>
      </c>
      <c r="L93" s="46"/>
      <c r="M93" s="222" t="s">
        <v>20</v>
      </c>
      <c r="N93" s="223" t="s">
        <v>50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176</v>
      </c>
      <c r="AT93" s="226" t="s">
        <v>171</v>
      </c>
      <c r="AU93" s="226" t="s">
        <v>129</v>
      </c>
      <c r="AY93" s="19" t="s">
        <v>169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22</v>
      </c>
      <c r="BK93" s="227">
        <f>ROUND(I93*H93,2)</f>
        <v>0</v>
      </c>
      <c r="BL93" s="19" t="s">
        <v>176</v>
      </c>
      <c r="BM93" s="226" t="s">
        <v>1810</v>
      </c>
    </row>
    <row r="94" s="2" customFormat="1" ht="21.75" customHeight="1">
      <c r="A94" s="40"/>
      <c r="B94" s="41"/>
      <c r="C94" s="215" t="s">
        <v>129</v>
      </c>
      <c r="D94" s="215" t="s">
        <v>171</v>
      </c>
      <c r="E94" s="216" t="s">
        <v>1811</v>
      </c>
      <c r="F94" s="217" t="s">
        <v>1812</v>
      </c>
      <c r="G94" s="218" t="s">
        <v>1053</v>
      </c>
      <c r="H94" s="219">
        <v>1</v>
      </c>
      <c r="I94" s="220"/>
      <c r="J94" s="221">
        <f>ROUND(I94*H94,2)</f>
        <v>0</v>
      </c>
      <c r="K94" s="217" t="s">
        <v>20</v>
      </c>
      <c r="L94" s="46"/>
      <c r="M94" s="222" t="s">
        <v>20</v>
      </c>
      <c r="N94" s="223" t="s">
        <v>50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176</v>
      </c>
      <c r="AT94" s="226" t="s">
        <v>171</v>
      </c>
      <c r="AU94" s="226" t="s">
        <v>129</v>
      </c>
      <c r="AY94" s="19" t="s">
        <v>169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22</v>
      </c>
      <c r="BK94" s="227">
        <f>ROUND(I94*H94,2)</f>
        <v>0</v>
      </c>
      <c r="BL94" s="19" t="s">
        <v>176</v>
      </c>
      <c r="BM94" s="226" t="s">
        <v>1813</v>
      </c>
    </row>
    <row r="95" s="2" customFormat="1" ht="16.5" customHeight="1">
      <c r="A95" s="40"/>
      <c r="B95" s="41"/>
      <c r="C95" s="215" t="s">
        <v>176</v>
      </c>
      <c r="D95" s="215" t="s">
        <v>171</v>
      </c>
      <c r="E95" s="216" t="s">
        <v>1814</v>
      </c>
      <c r="F95" s="217" t="s">
        <v>1815</v>
      </c>
      <c r="G95" s="218" t="s">
        <v>1053</v>
      </c>
      <c r="H95" s="219">
        <v>1</v>
      </c>
      <c r="I95" s="220"/>
      <c r="J95" s="221">
        <f>ROUND(I95*H95,2)</f>
        <v>0</v>
      </c>
      <c r="K95" s="217" t="s">
        <v>20</v>
      </c>
      <c r="L95" s="46"/>
      <c r="M95" s="222" t="s">
        <v>20</v>
      </c>
      <c r="N95" s="223" t="s">
        <v>50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176</v>
      </c>
      <c r="AT95" s="226" t="s">
        <v>171</v>
      </c>
      <c r="AU95" s="226" t="s">
        <v>129</v>
      </c>
      <c r="AY95" s="19" t="s">
        <v>169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22</v>
      </c>
      <c r="BK95" s="227">
        <f>ROUND(I95*H95,2)</f>
        <v>0</v>
      </c>
      <c r="BL95" s="19" t="s">
        <v>176</v>
      </c>
      <c r="BM95" s="226" t="s">
        <v>1816</v>
      </c>
    </row>
    <row r="96" s="2" customFormat="1" ht="16.5" customHeight="1">
      <c r="A96" s="40"/>
      <c r="B96" s="41"/>
      <c r="C96" s="215" t="s">
        <v>185</v>
      </c>
      <c r="D96" s="215" t="s">
        <v>171</v>
      </c>
      <c r="E96" s="216" t="s">
        <v>1817</v>
      </c>
      <c r="F96" s="217" t="s">
        <v>1818</v>
      </c>
      <c r="G96" s="218" t="s">
        <v>1053</v>
      </c>
      <c r="H96" s="219">
        <v>1</v>
      </c>
      <c r="I96" s="220"/>
      <c r="J96" s="221">
        <f>ROUND(I96*H96,2)</f>
        <v>0</v>
      </c>
      <c r="K96" s="217" t="s">
        <v>20</v>
      </c>
      <c r="L96" s="46"/>
      <c r="M96" s="222" t="s">
        <v>20</v>
      </c>
      <c r="N96" s="223" t="s">
        <v>50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176</v>
      </c>
      <c r="AT96" s="226" t="s">
        <v>171</v>
      </c>
      <c r="AU96" s="226" t="s">
        <v>129</v>
      </c>
      <c r="AY96" s="19" t="s">
        <v>169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22</v>
      </c>
      <c r="BK96" s="227">
        <f>ROUND(I96*H96,2)</f>
        <v>0</v>
      </c>
      <c r="BL96" s="19" t="s">
        <v>176</v>
      </c>
      <c r="BM96" s="226" t="s">
        <v>1819</v>
      </c>
    </row>
    <row r="97" s="2" customFormat="1" ht="16.5" customHeight="1">
      <c r="A97" s="40"/>
      <c r="B97" s="41"/>
      <c r="C97" s="215" t="s">
        <v>198</v>
      </c>
      <c r="D97" s="215" t="s">
        <v>171</v>
      </c>
      <c r="E97" s="216" t="s">
        <v>1820</v>
      </c>
      <c r="F97" s="217" t="s">
        <v>1821</v>
      </c>
      <c r="G97" s="218" t="s">
        <v>1053</v>
      </c>
      <c r="H97" s="219">
        <v>1</v>
      </c>
      <c r="I97" s="220"/>
      <c r="J97" s="221">
        <f>ROUND(I97*H97,2)</f>
        <v>0</v>
      </c>
      <c r="K97" s="217" t="s">
        <v>20</v>
      </c>
      <c r="L97" s="46"/>
      <c r="M97" s="222" t="s">
        <v>20</v>
      </c>
      <c r="N97" s="223" t="s">
        <v>50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176</v>
      </c>
      <c r="AT97" s="226" t="s">
        <v>171</v>
      </c>
      <c r="AU97" s="226" t="s">
        <v>129</v>
      </c>
      <c r="AY97" s="19" t="s">
        <v>169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22</v>
      </c>
      <c r="BK97" s="227">
        <f>ROUND(I97*H97,2)</f>
        <v>0</v>
      </c>
      <c r="BL97" s="19" t="s">
        <v>176</v>
      </c>
      <c r="BM97" s="226" t="s">
        <v>1822</v>
      </c>
    </row>
    <row r="98" s="2" customFormat="1" ht="16.5" customHeight="1">
      <c r="A98" s="40"/>
      <c r="B98" s="41"/>
      <c r="C98" s="215" t="s">
        <v>218</v>
      </c>
      <c r="D98" s="215" t="s">
        <v>171</v>
      </c>
      <c r="E98" s="216" t="s">
        <v>1823</v>
      </c>
      <c r="F98" s="217" t="s">
        <v>1824</v>
      </c>
      <c r="G98" s="218" t="s">
        <v>1053</v>
      </c>
      <c r="H98" s="219">
        <v>1</v>
      </c>
      <c r="I98" s="220"/>
      <c r="J98" s="221">
        <f>ROUND(I98*H98,2)</f>
        <v>0</v>
      </c>
      <c r="K98" s="217" t="s">
        <v>20</v>
      </c>
      <c r="L98" s="46"/>
      <c r="M98" s="222" t="s">
        <v>20</v>
      </c>
      <c r="N98" s="223" t="s">
        <v>50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176</v>
      </c>
      <c r="AT98" s="226" t="s">
        <v>171</v>
      </c>
      <c r="AU98" s="226" t="s">
        <v>129</v>
      </c>
      <c r="AY98" s="19" t="s">
        <v>169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176</v>
      </c>
      <c r="BM98" s="226" t="s">
        <v>1825</v>
      </c>
    </row>
    <row r="99" s="2" customFormat="1" ht="16.5" customHeight="1">
      <c r="A99" s="40"/>
      <c r="B99" s="41"/>
      <c r="C99" s="215" t="s">
        <v>223</v>
      </c>
      <c r="D99" s="215" t="s">
        <v>171</v>
      </c>
      <c r="E99" s="216" t="s">
        <v>1826</v>
      </c>
      <c r="F99" s="217" t="s">
        <v>1827</v>
      </c>
      <c r="G99" s="218" t="s">
        <v>1053</v>
      </c>
      <c r="H99" s="219">
        <v>1</v>
      </c>
      <c r="I99" s="220"/>
      <c r="J99" s="221">
        <f>ROUND(I99*H99,2)</f>
        <v>0</v>
      </c>
      <c r="K99" s="217" t="s">
        <v>20</v>
      </c>
      <c r="L99" s="46"/>
      <c r="M99" s="222" t="s">
        <v>20</v>
      </c>
      <c r="N99" s="223" t="s">
        <v>50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176</v>
      </c>
      <c r="AT99" s="226" t="s">
        <v>171</v>
      </c>
      <c r="AU99" s="226" t="s">
        <v>129</v>
      </c>
      <c r="AY99" s="19" t="s">
        <v>169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22</v>
      </c>
      <c r="BK99" s="227">
        <f>ROUND(I99*H99,2)</f>
        <v>0</v>
      </c>
      <c r="BL99" s="19" t="s">
        <v>176</v>
      </c>
      <c r="BM99" s="226" t="s">
        <v>1828</v>
      </c>
    </row>
    <row r="100" s="2" customFormat="1" ht="16.5" customHeight="1">
      <c r="A100" s="40"/>
      <c r="B100" s="41"/>
      <c r="C100" s="215" t="s">
        <v>230</v>
      </c>
      <c r="D100" s="215" t="s">
        <v>171</v>
      </c>
      <c r="E100" s="216" t="s">
        <v>1829</v>
      </c>
      <c r="F100" s="217" t="s">
        <v>1830</v>
      </c>
      <c r="G100" s="218" t="s">
        <v>1053</v>
      </c>
      <c r="H100" s="219">
        <v>1</v>
      </c>
      <c r="I100" s="220"/>
      <c r="J100" s="221">
        <f>ROUND(I100*H100,2)</f>
        <v>0</v>
      </c>
      <c r="K100" s="217" t="s">
        <v>20</v>
      </c>
      <c r="L100" s="46"/>
      <c r="M100" s="282" t="s">
        <v>20</v>
      </c>
      <c r="N100" s="283" t="s">
        <v>50</v>
      </c>
      <c r="O100" s="280"/>
      <c r="P100" s="284">
        <f>O100*H100</f>
        <v>0</v>
      </c>
      <c r="Q100" s="284">
        <v>0</v>
      </c>
      <c r="R100" s="284">
        <f>Q100*H100</f>
        <v>0</v>
      </c>
      <c r="S100" s="284">
        <v>0</v>
      </c>
      <c r="T100" s="28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176</v>
      </c>
      <c r="AT100" s="226" t="s">
        <v>171</v>
      </c>
      <c r="AU100" s="226" t="s">
        <v>129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176</v>
      </c>
      <c r="BM100" s="226" t="s">
        <v>1831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cXdTo5EW0qP3k6kcZtHG+mboYZym2ne61lh4umYdtTdHqKcfXWfINSaf5bMJtk120h0ErUN5IUtLlqzMtb7tJg==" hashValue="XvqtJx8DzCHV62EftsDHT14QIU7pUXHtovW7z+CkeZB6Af6uNrqPBbOn+zFPPXldKX7Id9EJRCWa5EO9qiagiA==" algorithmName="SHA-512" password="C71F"/>
  <autoFilter ref="C87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1832</v>
      </c>
      <c r="H4" s="22"/>
    </row>
    <row r="5" s="1" customFormat="1" ht="12" customHeight="1">
      <c r="B5" s="22"/>
      <c r="C5" s="286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87" t="s">
        <v>16</v>
      </c>
      <c r="D6" s="288" t="s">
        <v>17</v>
      </c>
      <c r="E6" s="1"/>
      <c r="F6" s="1"/>
      <c r="H6" s="22"/>
    </row>
    <row r="7" s="1" customFormat="1" ht="16.5" customHeight="1">
      <c r="B7" s="22"/>
      <c r="C7" s="145" t="s">
        <v>25</v>
      </c>
      <c r="D7" s="149" t="str">
        <f>'Rekapitulace stavby'!AN8</f>
        <v>1. 9. 2023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289"/>
      <c r="C9" s="290" t="s">
        <v>60</v>
      </c>
      <c r="D9" s="291" t="s">
        <v>61</v>
      </c>
      <c r="E9" s="291" t="s">
        <v>156</v>
      </c>
      <c r="F9" s="292" t="s">
        <v>1833</v>
      </c>
      <c r="G9" s="188"/>
      <c r="H9" s="289"/>
    </row>
    <row r="10" s="2" customFormat="1" ht="26.4" customHeight="1">
      <c r="A10" s="40"/>
      <c r="B10" s="46"/>
      <c r="C10" s="293" t="s">
        <v>1834</v>
      </c>
      <c r="D10" s="293" t="s">
        <v>90</v>
      </c>
      <c r="E10" s="40"/>
      <c r="F10" s="40"/>
      <c r="G10" s="40"/>
      <c r="H10" s="46"/>
    </row>
    <row r="11" s="2" customFormat="1" ht="16.8" customHeight="1">
      <c r="A11" s="40"/>
      <c r="B11" s="46"/>
      <c r="C11" s="294" t="s">
        <v>1239</v>
      </c>
      <c r="D11" s="295" t="s">
        <v>1240</v>
      </c>
      <c r="E11" s="296" t="s">
        <v>127</v>
      </c>
      <c r="F11" s="297">
        <v>1676.4937666697499</v>
      </c>
      <c r="G11" s="40"/>
      <c r="H11" s="46"/>
    </row>
    <row r="12" s="2" customFormat="1" ht="16.8" customHeight="1">
      <c r="A12" s="40"/>
      <c r="B12" s="46"/>
      <c r="C12" s="298" t="s">
        <v>20</v>
      </c>
      <c r="D12" s="298" t="s">
        <v>1835</v>
      </c>
      <c r="E12" s="19" t="s">
        <v>20</v>
      </c>
      <c r="F12" s="299">
        <v>1676.4937666697499</v>
      </c>
      <c r="G12" s="40"/>
      <c r="H12" s="46"/>
    </row>
    <row r="13" s="2" customFormat="1" ht="16.8" customHeight="1">
      <c r="A13" s="40"/>
      <c r="B13" s="46"/>
      <c r="C13" s="298" t="s">
        <v>20</v>
      </c>
      <c r="D13" s="298" t="s">
        <v>184</v>
      </c>
      <c r="E13" s="19" t="s">
        <v>20</v>
      </c>
      <c r="F13" s="299">
        <v>1676.4937666697499</v>
      </c>
      <c r="G13" s="40"/>
      <c r="H13" s="46"/>
    </row>
    <row r="14" s="2" customFormat="1" ht="16.8" customHeight="1">
      <c r="A14" s="40"/>
      <c r="B14" s="46"/>
      <c r="C14" s="294" t="s">
        <v>125</v>
      </c>
      <c r="D14" s="295" t="s">
        <v>126</v>
      </c>
      <c r="E14" s="296" t="s">
        <v>127</v>
      </c>
      <c r="F14" s="297">
        <v>620.63999999999999</v>
      </c>
      <c r="G14" s="40"/>
      <c r="H14" s="46"/>
    </row>
    <row r="15" s="2" customFormat="1" ht="16.8" customHeight="1">
      <c r="A15" s="40"/>
      <c r="B15" s="46"/>
      <c r="C15" s="298" t="s">
        <v>20</v>
      </c>
      <c r="D15" s="298" t="s">
        <v>1836</v>
      </c>
      <c r="E15" s="19" t="s">
        <v>20</v>
      </c>
      <c r="F15" s="299">
        <v>2261.8499999999999</v>
      </c>
      <c r="G15" s="40"/>
      <c r="H15" s="46"/>
    </row>
    <row r="16" s="2" customFormat="1" ht="16.8" customHeight="1">
      <c r="A16" s="40"/>
      <c r="B16" s="46"/>
      <c r="C16" s="298" t="s">
        <v>20</v>
      </c>
      <c r="D16" s="298" t="s">
        <v>1837</v>
      </c>
      <c r="E16" s="19" t="s">
        <v>20</v>
      </c>
      <c r="F16" s="299">
        <v>-1641.21</v>
      </c>
      <c r="G16" s="40"/>
      <c r="H16" s="46"/>
    </row>
    <row r="17" s="2" customFormat="1" ht="16.8" customHeight="1">
      <c r="A17" s="40"/>
      <c r="B17" s="46"/>
      <c r="C17" s="298" t="s">
        <v>20</v>
      </c>
      <c r="D17" s="298" t="s">
        <v>184</v>
      </c>
      <c r="E17" s="19" t="s">
        <v>20</v>
      </c>
      <c r="F17" s="299">
        <v>620.63999999999999</v>
      </c>
      <c r="G17" s="40"/>
      <c r="H17" s="46"/>
    </row>
    <row r="18" s="2" customFormat="1" ht="16.8" customHeight="1">
      <c r="A18" s="40"/>
      <c r="B18" s="46"/>
      <c r="C18" s="300" t="s">
        <v>1838</v>
      </c>
      <c r="D18" s="40"/>
      <c r="E18" s="40"/>
      <c r="F18" s="40"/>
      <c r="G18" s="40"/>
      <c r="H18" s="46"/>
    </row>
    <row r="19" s="2" customFormat="1" ht="16.8" customHeight="1">
      <c r="A19" s="40"/>
      <c r="B19" s="46"/>
      <c r="C19" s="298" t="s">
        <v>210</v>
      </c>
      <c r="D19" s="298" t="s">
        <v>1839</v>
      </c>
      <c r="E19" s="19" t="s">
        <v>174</v>
      </c>
      <c r="F19" s="299">
        <v>78.302999999999997</v>
      </c>
      <c r="G19" s="40"/>
      <c r="H19" s="46"/>
    </row>
    <row r="20" s="2" customFormat="1" ht="16.8" customHeight="1">
      <c r="A20" s="40"/>
      <c r="B20" s="46"/>
      <c r="C20" s="298" t="s">
        <v>224</v>
      </c>
      <c r="D20" s="298" t="s">
        <v>1840</v>
      </c>
      <c r="E20" s="19" t="s">
        <v>127</v>
      </c>
      <c r="F20" s="299">
        <v>657.94000000000005</v>
      </c>
      <c r="G20" s="40"/>
      <c r="H20" s="46"/>
    </row>
    <row r="21" s="2" customFormat="1" ht="16.8" customHeight="1">
      <c r="A21" s="40"/>
      <c r="B21" s="46"/>
      <c r="C21" s="298" t="s">
        <v>231</v>
      </c>
      <c r="D21" s="298" t="s">
        <v>1841</v>
      </c>
      <c r="E21" s="19" t="s">
        <v>127</v>
      </c>
      <c r="F21" s="299">
        <v>9344.3199999999997</v>
      </c>
      <c r="G21" s="40"/>
      <c r="H21" s="46"/>
    </row>
    <row r="22" s="2" customFormat="1" ht="16.8" customHeight="1">
      <c r="A22" s="40"/>
      <c r="B22" s="46"/>
      <c r="C22" s="298" t="s">
        <v>238</v>
      </c>
      <c r="D22" s="298" t="s">
        <v>1842</v>
      </c>
      <c r="E22" s="19" t="s">
        <v>127</v>
      </c>
      <c r="F22" s="299">
        <v>657.94000000000005</v>
      </c>
      <c r="G22" s="40"/>
      <c r="H22" s="46"/>
    </row>
    <row r="23" s="2" customFormat="1" ht="16.8" customHeight="1">
      <c r="A23" s="40"/>
      <c r="B23" s="46"/>
      <c r="C23" s="298" t="s">
        <v>245</v>
      </c>
      <c r="D23" s="298" t="s">
        <v>1843</v>
      </c>
      <c r="E23" s="19" t="s">
        <v>127</v>
      </c>
      <c r="F23" s="299">
        <v>657.94000000000005</v>
      </c>
      <c r="G23" s="40"/>
      <c r="H23" s="46"/>
    </row>
    <row r="24" s="2" customFormat="1" ht="16.8" customHeight="1">
      <c r="A24" s="40"/>
      <c r="B24" s="46"/>
      <c r="C24" s="298" t="s">
        <v>366</v>
      </c>
      <c r="D24" s="298" t="s">
        <v>1844</v>
      </c>
      <c r="E24" s="19" t="s">
        <v>127</v>
      </c>
      <c r="F24" s="299">
        <v>657.94000000000005</v>
      </c>
      <c r="G24" s="40"/>
      <c r="H24" s="46"/>
    </row>
    <row r="25" s="2" customFormat="1" ht="16.8" customHeight="1">
      <c r="A25" s="40"/>
      <c r="B25" s="46"/>
      <c r="C25" s="298" t="s">
        <v>379</v>
      </c>
      <c r="D25" s="298" t="s">
        <v>1845</v>
      </c>
      <c r="E25" s="19" t="s">
        <v>127</v>
      </c>
      <c r="F25" s="299">
        <v>657.94000000000005</v>
      </c>
      <c r="G25" s="40"/>
      <c r="H25" s="46"/>
    </row>
    <row r="26" s="2" customFormat="1" ht="16.8" customHeight="1">
      <c r="A26" s="40"/>
      <c r="B26" s="46"/>
      <c r="C26" s="298" t="s">
        <v>402</v>
      </c>
      <c r="D26" s="298" t="s">
        <v>1846</v>
      </c>
      <c r="E26" s="19" t="s">
        <v>127</v>
      </c>
      <c r="F26" s="299">
        <v>657.94000000000005</v>
      </c>
      <c r="G26" s="40"/>
      <c r="H26" s="46"/>
    </row>
    <row r="27" s="2" customFormat="1" ht="16.8" customHeight="1">
      <c r="A27" s="40"/>
      <c r="B27" s="46"/>
      <c r="C27" s="298" t="s">
        <v>571</v>
      </c>
      <c r="D27" s="298" t="s">
        <v>1847</v>
      </c>
      <c r="E27" s="19" t="s">
        <v>127</v>
      </c>
      <c r="F27" s="299">
        <v>533.44000000000005</v>
      </c>
      <c r="G27" s="40"/>
      <c r="H27" s="46"/>
    </row>
    <row r="28" s="2" customFormat="1" ht="16.8" customHeight="1">
      <c r="A28" s="40"/>
      <c r="B28" s="46"/>
      <c r="C28" s="298" t="s">
        <v>611</v>
      </c>
      <c r="D28" s="298" t="s">
        <v>1848</v>
      </c>
      <c r="E28" s="19" t="s">
        <v>127</v>
      </c>
      <c r="F28" s="299">
        <v>657.94000000000005</v>
      </c>
      <c r="G28" s="40"/>
      <c r="H28" s="46"/>
    </row>
    <row r="29" s="2" customFormat="1" ht="26.4" customHeight="1">
      <c r="A29" s="40"/>
      <c r="B29" s="46"/>
      <c r="C29" s="293" t="s">
        <v>1849</v>
      </c>
      <c r="D29" s="293" t="s">
        <v>84</v>
      </c>
      <c r="E29" s="40"/>
      <c r="F29" s="40"/>
      <c r="G29" s="40"/>
      <c r="H29" s="46"/>
    </row>
    <row r="30" s="2" customFormat="1" ht="16.8" customHeight="1">
      <c r="A30" s="40"/>
      <c r="B30" s="46"/>
      <c r="C30" s="294" t="s">
        <v>1239</v>
      </c>
      <c r="D30" s="295" t="s">
        <v>1240</v>
      </c>
      <c r="E30" s="296" t="s">
        <v>127</v>
      </c>
      <c r="F30" s="297">
        <v>1676.4937666697499</v>
      </c>
      <c r="G30" s="40"/>
      <c r="H30" s="46"/>
    </row>
    <row r="31" s="2" customFormat="1" ht="16.8" customHeight="1">
      <c r="A31" s="40"/>
      <c r="B31" s="46"/>
      <c r="C31" s="298" t="s">
        <v>20</v>
      </c>
      <c r="D31" s="298" t="s">
        <v>1835</v>
      </c>
      <c r="E31" s="19" t="s">
        <v>20</v>
      </c>
      <c r="F31" s="299">
        <v>1676.4937666697499</v>
      </c>
      <c r="G31" s="40"/>
      <c r="H31" s="46"/>
    </row>
    <row r="32" s="2" customFormat="1" ht="16.8" customHeight="1">
      <c r="A32" s="40"/>
      <c r="B32" s="46"/>
      <c r="C32" s="298" t="s">
        <v>20</v>
      </c>
      <c r="D32" s="298" t="s">
        <v>184</v>
      </c>
      <c r="E32" s="19" t="s">
        <v>20</v>
      </c>
      <c r="F32" s="299">
        <v>1676.4937666697499</v>
      </c>
      <c r="G32" s="40"/>
      <c r="H32" s="46"/>
    </row>
    <row r="33" s="2" customFormat="1" ht="16.8" customHeight="1">
      <c r="A33" s="40"/>
      <c r="B33" s="46"/>
      <c r="C33" s="300" t="s">
        <v>1838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8" t="s">
        <v>1245</v>
      </c>
      <c r="D34" s="298" t="s">
        <v>1850</v>
      </c>
      <c r="E34" s="19" t="s">
        <v>174</v>
      </c>
      <c r="F34" s="299">
        <v>256.50400000000002</v>
      </c>
      <c r="G34" s="40"/>
      <c r="H34" s="46"/>
    </row>
    <row r="35" s="2" customFormat="1">
      <c r="A35" s="40"/>
      <c r="B35" s="46"/>
      <c r="C35" s="298" t="s">
        <v>1249</v>
      </c>
      <c r="D35" s="298" t="s">
        <v>1851</v>
      </c>
      <c r="E35" s="19" t="s">
        <v>174</v>
      </c>
      <c r="F35" s="299">
        <v>270.79399999999998</v>
      </c>
      <c r="G35" s="40"/>
      <c r="H35" s="46"/>
    </row>
    <row r="36" s="2" customFormat="1">
      <c r="A36" s="40"/>
      <c r="B36" s="46"/>
      <c r="C36" s="298" t="s">
        <v>1255</v>
      </c>
      <c r="D36" s="298" t="s">
        <v>1852</v>
      </c>
      <c r="E36" s="19" t="s">
        <v>174</v>
      </c>
      <c r="F36" s="299">
        <v>217.94399999999999</v>
      </c>
      <c r="G36" s="40"/>
      <c r="H36" s="46"/>
    </row>
    <row r="37" s="2" customFormat="1">
      <c r="A37" s="40"/>
      <c r="B37" s="46"/>
      <c r="C37" s="298" t="s">
        <v>1260</v>
      </c>
      <c r="D37" s="298" t="s">
        <v>1853</v>
      </c>
      <c r="E37" s="19" t="s">
        <v>174</v>
      </c>
      <c r="F37" s="299">
        <v>687.36199999999997</v>
      </c>
      <c r="G37" s="40"/>
      <c r="H37" s="46"/>
    </row>
    <row r="38" s="2" customFormat="1" ht="16.8" customHeight="1">
      <c r="A38" s="40"/>
      <c r="B38" s="46"/>
      <c r="C38" s="298" t="s">
        <v>210</v>
      </c>
      <c r="D38" s="298" t="s">
        <v>1839</v>
      </c>
      <c r="E38" s="19" t="s">
        <v>174</v>
      </c>
      <c r="F38" s="299">
        <v>217.94399999999999</v>
      </c>
      <c r="G38" s="40"/>
      <c r="H38" s="46"/>
    </row>
    <row r="39" s="2" customFormat="1" ht="16.8" customHeight="1">
      <c r="A39" s="40"/>
      <c r="B39" s="46"/>
      <c r="C39" s="298" t="s">
        <v>1266</v>
      </c>
      <c r="D39" s="298" t="s">
        <v>1854</v>
      </c>
      <c r="E39" s="19" t="s">
        <v>324</v>
      </c>
      <c r="F39" s="299">
        <v>39.481000000000002</v>
      </c>
      <c r="G39" s="40"/>
      <c r="H39" s="46"/>
    </row>
    <row r="40" s="2" customFormat="1" ht="16.8" customHeight="1">
      <c r="A40" s="40"/>
      <c r="B40" s="46"/>
      <c r="C40" s="298" t="s">
        <v>1284</v>
      </c>
      <c r="D40" s="298" t="s">
        <v>1855</v>
      </c>
      <c r="E40" s="19" t="s">
        <v>127</v>
      </c>
      <c r="F40" s="299">
        <v>3352.9879999999998</v>
      </c>
      <c r="G40" s="40"/>
      <c r="H40" s="46"/>
    </row>
    <row r="41" s="2" customFormat="1" ht="16.8" customHeight="1">
      <c r="A41" s="40"/>
      <c r="B41" s="46"/>
      <c r="C41" s="298" t="s">
        <v>1299</v>
      </c>
      <c r="D41" s="298" t="s">
        <v>1856</v>
      </c>
      <c r="E41" s="19" t="s">
        <v>127</v>
      </c>
      <c r="F41" s="299">
        <v>1676.4939999999999</v>
      </c>
      <c r="G41" s="40"/>
      <c r="H41" s="46"/>
    </row>
    <row r="42" s="2" customFormat="1" ht="16.8" customHeight="1">
      <c r="A42" s="40"/>
      <c r="B42" s="46"/>
      <c r="C42" s="298" t="s">
        <v>402</v>
      </c>
      <c r="D42" s="298" t="s">
        <v>1846</v>
      </c>
      <c r="E42" s="19" t="s">
        <v>127</v>
      </c>
      <c r="F42" s="299">
        <v>1676.4939999999999</v>
      </c>
      <c r="G42" s="40"/>
      <c r="H42" s="46"/>
    </row>
    <row r="43" s="2" customFormat="1" ht="16.8" customHeight="1">
      <c r="A43" s="40"/>
      <c r="B43" s="46"/>
      <c r="C43" s="298" t="s">
        <v>1325</v>
      </c>
      <c r="D43" s="298" t="s">
        <v>1857</v>
      </c>
      <c r="E43" s="19" t="s">
        <v>127</v>
      </c>
      <c r="F43" s="299">
        <v>1676.4939999999999</v>
      </c>
      <c r="G43" s="40"/>
      <c r="H43" s="46"/>
    </row>
    <row r="44" s="2" customFormat="1" ht="16.8" customHeight="1">
      <c r="A44" s="40"/>
      <c r="B44" s="46"/>
      <c r="C44" s="298" t="s">
        <v>1325</v>
      </c>
      <c r="D44" s="298" t="s">
        <v>1857</v>
      </c>
      <c r="E44" s="19" t="s">
        <v>127</v>
      </c>
      <c r="F44" s="299">
        <v>5062.2150000000001</v>
      </c>
      <c r="G44" s="40"/>
      <c r="H44" s="46"/>
    </row>
    <row r="45" s="2" customFormat="1" ht="16.8" customHeight="1">
      <c r="A45" s="40"/>
      <c r="B45" s="46"/>
      <c r="C45" s="298" t="s">
        <v>1361</v>
      </c>
      <c r="D45" s="298" t="s">
        <v>1858</v>
      </c>
      <c r="E45" s="19" t="s">
        <v>127</v>
      </c>
      <c r="F45" s="299">
        <v>1676.4939999999999</v>
      </c>
      <c r="G45" s="40"/>
      <c r="H45" s="46"/>
    </row>
    <row r="46" s="2" customFormat="1" ht="16.8" customHeight="1">
      <c r="A46" s="40"/>
      <c r="B46" s="46"/>
      <c r="C46" s="298" t="s">
        <v>1366</v>
      </c>
      <c r="D46" s="298" t="s">
        <v>1859</v>
      </c>
      <c r="E46" s="19" t="s">
        <v>127</v>
      </c>
      <c r="F46" s="299">
        <v>1676.4939999999999</v>
      </c>
      <c r="G46" s="40"/>
      <c r="H46" s="46"/>
    </row>
    <row r="47" s="2" customFormat="1" ht="26.4" customHeight="1">
      <c r="A47" s="40"/>
      <c r="B47" s="46"/>
      <c r="C47" s="293" t="s">
        <v>1860</v>
      </c>
      <c r="D47" s="293" t="s">
        <v>108</v>
      </c>
      <c r="E47" s="40"/>
      <c r="F47" s="40"/>
      <c r="G47" s="40"/>
      <c r="H47" s="46"/>
    </row>
    <row r="48" s="2" customFormat="1" ht="16.8" customHeight="1">
      <c r="A48" s="40"/>
      <c r="B48" s="46"/>
      <c r="C48" s="294" t="s">
        <v>1377</v>
      </c>
      <c r="D48" s="295" t="s">
        <v>1378</v>
      </c>
      <c r="E48" s="296" t="s">
        <v>127</v>
      </c>
      <c r="F48" s="297">
        <v>160</v>
      </c>
      <c r="G48" s="40"/>
      <c r="H48" s="46"/>
    </row>
    <row r="49" s="2" customFormat="1" ht="16.8" customHeight="1">
      <c r="A49" s="40"/>
      <c r="B49" s="46"/>
      <c r="C49" s="298" t="s">
        <v>20</v>
      </c>
      <c r="D49" s="298" t="s">
        <v>1861</v>
      </c>
      <c r="E49" s="19" t="s">
        <v>20</v>
      </c>
      <c r="F49" s="299">
        <v>160</v>
      </c>
      <c r="G49" s="40"/>
      <c r="H49" s="46"/>
    </row>
    <row r="50" s="2" customFormat="1" ht="16.8" customHeight="1">
      <c r="A50" s="40"/>
      <c r="B50" s="46"/>
      <c r="C50" s="300" t="s">
        <v>1838</v>
      </c>
      <c r="D50" s="40"/>
      <c r="E50" s="40"/>
      <c r="F50" s="40"/>
      <c r="G50" s="40"/>
      <c r="H50" s="46"/>
    </row>
    <row r="51" s="2" customFormat="1">
      <c r="A51" s="40"/>
      <c r="B51" s="46"/>
      <c r="C51" s="298" t="s">
        <v>1436</v>
      </c>
      <c r="D51" s="298" t="s">
        <v>1862</v>
      </c>
      <c r="E51" s="19" t="s">
        <v>174</v>
      </c>
      <c r="F51" s="299">
        <v>955.70000000000005</v>
      </c>
      <c r="G51" s="40"/>
      <c r="H51" s="46"/>
    </row>
    <row r="52" s="2" customFormat="1">
      <c r="A52" s="40"/>
      <c r="B52" s="46"/>
      <c r="C52" s="298" t="s">
        <v>1452</v>
      </c>
      <c r="D52" s="298" t="s">
        <v>1863</v>
      </c>
      <c r="E52" s="19" t="s">
        <v>174</v>
      </c>
      <c r="F52" s="299">
        <v>403.49599999999998</v>
      </c>
      <c r="G52" s="40"/>
      <c r="H52" s="46"/>
    </row>
    <row r="53" s="2" customFormat="1" ht="16.8" customHeight="1">
      <c r="A53" s="40"/>
      <c r="B53" s="46"/>
      <c r="C53" s="294" t="s">
        <v>1380</v>
      </c>
      <c r="D53" s="295" t="s">
        <v>1381</v>
      </c>
      <c r="E53" s="296" t="s">
        <v>127</v>
      </c>
      <c r="F53" s="297">
        <v>1730</v>
      </c>
      <c r="G53" s="40"/>
      <c r="H53" s="46"/>
    </row>
    <row r="54" s="2" customFormat="1" ht="16.8" customHeight="1">
      <c r="A54" s="40"/>
      <c r="B54" s="46"/>
      <c r="C54" s="298" t="s">
        <v>20</v>
      </c>
      <c r="D54" s="298" t="s">
        <v>1864</v>
      </c>
      <c r="E54" s="19" t="s">
        <v>20</v>
      </c>
      <c r="F54" s="299">
        <v>1730</v>
      </c>
      <c r="G54" s="40"/>
      <c r="H54" s="46"/>
    </row>
    <row r="55" s="2" customFormat="1" ht="16.8" customHeight="1">
      <c r="A55" s="40"/>
      <c r="B55" s="46"/>
      <c r="C55" s="300" t="s">
        <v>1838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298" t="s">
        <v>1401</v>
      </c>
      <c r="D56" s="298" t="s">
        <v>1865</v>
      </c>
      <c r="E56" s="19" t="s">
        <v>174</v>
      </c>
      <c r="F56" s="299">
        <v>242.19999999999999</v>
      </c>
      <c r="G56" s="40"/>
      <c r="H56" s="46"/>
    </row>
    <row r="57" s="2" customFormat="1" ht="16.8" customHeight="1">
      <c r="A57" s="40"/>
      <c r="B57" s="46"/>
      <c r="C57" s="298" t="s">
        <v>1495</v>
      </c>
      <c r="D57" s="298" t="s">
        <v>1866</v>
      </c>
      <c r="E57" s="19" t="s">
        <v>127</v>
      </c>
      <c r="F57" s="299">
        <v>10380</v>
      </c>
      <c r="G57" s="40"/>
      <c r="H57" s="46"/>
    </row>
    <row r="58" s="2" customFormat="1">
      <c r="A58" s="40"/>
      <c r="B58" s="46"/>
      <c r="C58" s="298" t="s">
        <v>1436</v>
      </c>
      <c r="D58" s="298" t="s">
        <v>1862</v>
      </c>
      <c r="E58" s="19" t="s">
        <v>174</v>
      </c>
      <c r="F58" s="299">
        <v>955.70000000000005</v>
      </c>
      <c r="G58" s="40"/>
      <c r="H58" s="46"/>
    </row>
    <row r="59" s="2" customFormat="1">
      <c r="A59" s="40"/>
      <c r="B59" s="46"/>
      <c r="C59" s="298" t="s">
        <v>1452</v>
      </c>
      <c r="D59" s="298" t="s">
        <v>1863</v>
      </c>
      <c r="E59" s="19" t="s">
        <v>174</v>
      </c>
      <c r="F59" s="299">
        <v>403.49599999999998</v>
      </c>
      <c r="G59" s="40"/>
      <c r="H59" s="46"/>
    </row>
    <row r="60" s="2" customFormat="1" ht="16.8" customHeight="1">
      <c r="A60" s="40"/>
      <c r="B60" s="46"/>
      <c r="C60" s="298" t="s">
        <v>1461</v>
      </c>
      <c r="D60" s="298" t="s">
        <v>1867</v>
      </c>
      <c r="E60" s="19" t="s">
        <v>174</v>
      </c>
      <c r="F60" s="299">
        <v>216.25</v>
      </c>
      <c r="G60" s="40"/>
      <c r="H60" s="46"/>
    </row>
    <row r="61" s="2" customFormat="1" ht="16.8" customHeight="1">
      <c r="A61" s="40"/>
      <c r="B61" s="46"/>
      <c r="C61" s="294" t="s">
        <v>1383</v>
      </c>
      <c r="D61" s="295" t="s">
        <v>1384</v>
      </c>
      <c r="E61" s="296" t="s">
        <v>127</v>
      </c>
      <c r="F61" s="297">
        <v>1316</v>
      </c>
      <c r="G61" s="40"/>
      <c r="H61" s="46"/>
    </row>
    <row r="62" s="2" customFormat="1" ht="16.8" customHeight="1">
      <c r="A62" s="40"/>
      <c r="B62" s="46"/>
      <c r="C62" s="298" t="s">
        <v>20</v>
      </c>
      <c r="D62" s="298" t="s">
        <v>1868</v>
      </c>
      <c r="E62" s="19" t="s">
        <v>20</v>
      </c>
      <c r="F62" s="299">
        <v>1316</v>
      </c>
      <c r="G62" s="40"/>
      <c r="H62" s="46"/>
    </row>
    <row r="63" s="2" customFormat="1" ht="16.8" customHeight="1">
      <c r="A63" s="40"/>
      <c r="B63" s="46"/>
      <c r="C63" s="300" t="s">
        <v>1838</v>
      </c>
      <c r="D63" s="40"/>
      <c r="E63" s="40"/>
      <c r="F63" s="40"/>
      <c r="G63" s="40"/>
      <c r="H63" s="46"/>
    </row>
    <row r="64" s="2" customFormat="1" ht="16.8" customHeight="1">
      <c r="A64" s="40"/>
      <c r="B64" s="46"/>
      <c r="C64" s="298" t="s">
        <v>1394</v>
      </c>
      <c r="D64" s="298" t="s">
        <v>1869</v>
      </c>
      <c r="E64" s="19" t="s">
        <v>174</v>
      </c>
      <c r="F64" s="299">
        <v>929.20000000000005</v>
      </c>
      <c r="G64" s="40"/>
      <c r="H64" s="46"/>
    </row>
    <row r="65" s="2" customFormat="1">
      <c r="A65" s="40"/>
      <c r="B65" s="46"/>
      <c r="C65" s="298" t="s">
        <v>1436</v>
      </c>
      <c r="D65" s="298" t="s">
        <v>1862</v>
      </c>
      <c r="E65" s="19" t="s">
        <v>174</v>
      </c>
      <c r="F65" s="299">
        <v>955.70000000000005</v>
      </c>
      <c r="G65" s="40"/>
      <c r="H65" s="46"/>
    </row>
    <row r="66" s="2" customFormat="1" ht="16.8" customHeight="1">
      <c r="A66" s="40"/>
      <c r="B66" s="46"/>
      <c r="C66" s="298" t="s">
        <v>1465</v>
      </c>
      <c r="D66" s="298" t="s">
        <v>1870</v>
      </c>
      <c r="E66" s="19" t="s">
        <v>174</v>
      </c>
      <c r="F66" s="299">
        <v>464.60000000000002</v>
      </c>
      <c r="G66" s="40"/>
      <c r="H66" s="46"/>
    </row>
    <row r="67" s="2" customFormat="1" ht="16.8" customHeight="1">
      <c r="A67" s="40"/>
      <c r="B67" s="46"/>
      <c r="C67" s="294" t="s">
        <v>1386</v>
      </c>
      <c r="D67" s="295" t="s">
        <v>1387</v>
      </c>
      <c r="E67" s="296" t="s">
        <v>127</v>
      </c>
      <c r="F67" s="297">
        <v>3330</v>
      </c>
      <c r="G67" s="40"/>
      <c r="H67" s="46"/>
    </row>
    <row r="68" s="2" customFormat="1" ht="16.8" customHeight="1">
      <c r="A68" s="40"/>
      <c r="B68" s="46"/>
      <c r="C68" s="298" t="s">
        <v>20</v>
      </c>
      <c r="D68" s="298" t="s">
        <v>1871</v>
      </c>
      <c r="E68" s="19" t="s">
        <v>20</v>
      </c>
      <c r="F68" s="299">
        <v>3330</v>
      </c>
      <c r="G68" s="40"/>
      <c r="H68" s="46"/>
    </row>
    <row r="69" s="2" customFormat="1" ht="16.8" customHeight="1">
      <c r="A69" s="40"/>
      <c r="B69" s="46"/>
      <c r="C69" s="300" t="s">
        <v>1838</v>
      </c>
      <c r="D69" s="40"/>
      <c r="E69" s="40"/>
      <c r="F69" s="40"/>
      <c r="G69" s="40"/>
      <c r="H69" s="46"/>
    </row>
    <row r="70" s="2" customFormat="1" ht="16.8" customHeight="1">
      <c r="A70" s="40"/>
      <c r="B70" s="46"/>
      <c r="C70" s="298" t="s">
        <v>1394</v>
      </c>
      <c r="D70" s="298" t="s">
        <v>1869</v>
      </c>
      <c r="E70" s="19" t="s">
        <v>174</v>
      </c>
      <c r="F70" s="299">
        <v>929.20000000000005</v>
      </c>
      <c r="G70" s="40"/>
      <c r="H70" s="46"/>
    </row>
    <row r="71" s="2" customFormat="1" ht="16.8" customHeight="1">
      <c r="A71" s="40"/>
      <c r="B71" s="46"/>
      <c r="C71" s="298" t="s">
        <v>1503</v>
      </c>
      <c r="D71" s="298" t="s">
        <v>1872</v>
      </c>
      <c r="E71" s="19" t="s">
        <v>127</v>
      </c>
      <c r="F71" s="299">
        <v>3330</v>
      </c>
      <c r="G71" s="40"/>
      <c r="H71" s="46"/>
    </row>
    <row r="72" s="2" customFormat="1" ht="16.8" customHeight="1">
      <c r="A72" s="40"/>
      <c r="B72" s="46"/>
      <c r="C72" s="298" t="s">
        <v>1526</v>
      </c>
      <c r="D72" s="298" t="s">
        <v>1873</v>
      </c>
      <c r="E72" s="19" t="s">
        <v>127</v>
      </c>
      <c r="F72" s="299">
        <v>3330</v>
      </c>
      <c r="G72" s="40"/>
      <c r="H72" s="46"/>
    </row>
    <row r="73" s="2" customFormat="1">
      <c r="A73" s="40"/>
      <c r="B73" s="46"/>
      <c r="C73" s="298" t="s">
        <v>1436</v>
      </c>
      <c r="D73" s="298" t="s">
        <v>1862</v>
      </c>
      <c r="E73" s="19" t="s">
        <v>174</v>
      </c>
      <c r="F73" s="299">
        <v>955.70000000000005</v>
      </c>
      <c r="G73" s="40"/>
      <c r="H73" s="46"/>
    </row>
    <row r="74" s="2" customFormat="1" ht="16.8" customHeight="1">
      <c r="A74" s="40"/>
      <c r="B74" s="46"/>
      <c r="C74" s="298" t="s">
        <v>1465</v>
      </c>
      <c r="D74" s="298" t="s">
        <v>1870</v>
      </c>
      <c r="E74" s="19" t="s">
        <v>174</v>
      </c>
      <c r="F74" s="299">
        <v>464.60000000000002</v>
      </c>
      <c r="G74" s="40"/>
      <c r="H74" s="46"/>
    </row>
    <row r="75" s="2" customFormat="1" ht="16.8" customHeight="1">
      <c r="A75" s="40"/>
      <c r="B75" s="46"/>
      <c r="C75" s="294" t="s">
        <v>1389</v>
      </c>
      <c r="D75" s="295" t="s">
        <v>1390</v>
      </c>
      <c r="E75" s="296" t="s">
        <v>127</v>
      </c>
      <c r="F75" s="297">
        <v>36.799999999999997</v>
      </c>
      <c r="G75" s="40"/>
      <c r="H75" s="46"/>
    </row>
    <row r="76" s="2" customFormat="1" ht="16.8" customHeight="1">
      <c r="A76" s="40"/>
      <c r="B76" s="46"/>
      <c r="C76" s="298" t="s">
        <v>20</v>
      </c>
      <c r="D76" s="298" t="s">
        <v>1874</v>
      </c>
      <c r="E76" s="19" t="s">
        <v>20</v>
      </c>
      <c r="F76" s="299">
        <v>36.799999999999997</v>
      </c>
      <c r="G76" s="40"/>
      <c r="H76" s="46"/>
    </row>
    <row r="77" s="2" customFormat="1" ht="16.8" customHeight="1">
      <c r="A77" s="40"/>
      <c r="B77" s="46"/>
      <c r="C77" s="300" t="s">
        <v>1838</v>
      </c>
      <c r="D77" s="40"/>
      <c r="E77" s="40"/>
      <c r="F77" s="40"/>
      <c r="G77" s="40"/>
      <c r="H77" s="46"/>
    </row>
    <row r="78" s="2" customFormat="1">
      <c r="A78" s="40"/>
      <c r="B78" s="46"/>
      <c r="C78" s="298" t="s">
        <v>1452</v>
      </c>
      <c r="D78" s="298" t="s">
        <v>1863</v>
      </c>
      <c r="E78" s="19" t="s">
        <v>174</v>
      </c>
      <c r="F78" s="299">
        <v>403.49599999999998</v>
      </c>
      <c r="G78" s="40"/>
      <c r="H78" s="46"/>
    </row>
    <row r="79" s="2" customFormat="1">
      <c r="A79" s="40"/>
      <c r="B79" s="46"/>
      <c r="C79" s="298" t="s">
        <v>1469</v>
      </c>
      <c r="D79" s="298" t="s">
        <v>1875</v>
      </c>
      <c r="E79" s="19" t="s">
        <v>127</v>
      </c>
      <c r="F79" s="299">
        <v>36.799999999999997</v>
      </c>
      <c r="G79" s="40"/>
      <c r="H79" s="46"/>
    </row>
    <row r="80" s="2" customFormat="1" ht="26.4" customHeight="1">
      <c r="A80" s="40"/>
      <c r="B80" s="46"/>
      <c r="C80" s="293" t="s">
        <v>1876</v>
      </c>
      <c r="D80" s="293" t="s">
        <v>108</v>
      </c>
      <c r="E80" s="40"/>
      <c r="F80" s="40"/>
      <c r="G80" s="40"/>
      <c r="H80" s="46"/>
    </row>
    <row r="81" s="2" customFormat="1" ht="16.8" customHeight="1">
      <c r="A81" s="40"/>
      <c r="B81" s="46"/>
      <c r="C81" s="294" t="s">
        <v>1377</v>
      </c>
      <c r="D81" s="295" t="s">
        <v>1378</v>
      </c>
      <c r="E81" s="296" t="s">
        <v>127</v>
      </c>
      <c r="F81" s="297">
        <v>160</v>
      </c>
      <c r="G81" s="40"/>
      <c r="H81" s="46"/>
    </row>
    <row r="82" s="2" customFormat="1" ht="16.8" customHeight="1">
      <c r="A82" s="40"/>
      <c r="B82" s="46"/>
      <c r="C82" s="298" t="s">
        <v>20</v>
      </c>
      <c r="D82" s="298" t="s">
        <v>1861</v>
      </c>
      <c r="E82" s="19" t="s">
        <v>20</v>
      </c>
      <c r="F82" s="299">
        <v>160</v>
      </c>
      <c r="G82" s="40"/>
      <c r="H82" s="46"/>
    </row>
    <row r="83" s="2" customFormat="1" ht="16.8" customHeight="1">
      <c r="A83" s="40"/>
      <c r="B83" s="46"/>
      <c r="C83" s="294" t="s">
        <v>1380</v>
      </c>
      <c r="D83" s="295" t="s">
        <v>1381</v>
      </c>
      <c r="E83" s="296" t="s">
        <v>127</v>
      </c>
      <c r="F83" s="297">
        <v>1730</v>
      </c>
      <c r="G83" s="40"/>
      <c r="H83" s="46"/>
    </row>
    <row r="84" s="2" customFormat="1" ht="16.8" customHeight="1">
      <c r="A84" s="40"/>
      <c r="B84" s="46"/>
      <c r="C84" s="298" t="s">
        <v>20</v>
      </c>
      <c r="D84" s="298" t="s">
        <v>1864</v>
      </c>
      <c r="E84" s="19" t="s">
        <v>20</v>
      </c>
      <c r="F84" s="299">
        <v>1730</v>
      </c>
      <c r="G84" s="40"/>
      <c r="H84" s="46"/>
    </row>
    <row r="85" s="2" customFormat="1" ht="16.8" customHeight="1">
      <c r="A85" s="40"/>
      <c r="B85" s="46"/>
      <c r="C85" s="294" t="s">
        <v>1383</v>
      </c>
      <c r="D85" s="295" t="s">
        <v>1384</v>
      </c>
      <c r="E85" s="296" t="s">
        <v>127</v>
      </c>
      <c r="F85" s="297">
        <v>1316</v>
      </c>
      <c r="G85" s="40"/>
      <c r="H85" s="46"/>
    </row>
    <row r="86" s="2" customFormat="1" ht="16.8" customHeight="1">
      <c r="A86" s="40"/>
      <c r="B86" s="46"/>
      <c r="C86" s="298" t="s">
        <v>20</v>
      </c>
      <c r="D86" s="298" t="s">
        <v>1868</v>
      </c>
      <c r="E86" s="19" t="s">
        <v>20</v>
      </c>
      <c r="F86" s="299">
        <v>1316</v>
      </c>
      <c r="G86" s="40"/>
      <c r="H86" s="46"/>
    </row>
    <row r="87" s="2" customFormat="1" ht="16.8" customHeight="1">
      <c r="A87" s="40"/>
      <c r="B87" s="46"/>
      <c r="C87" s="294" t="s">
        <v>1386</v>
      </c>
      <c r="D87" s="295" t="s">
        <v>1387</v>
      </c>
      <c r="E87" s="296" t="s">
        <v>127</v>
      </c>
      <c r="F87" s="297">
        <v>3330</v>
      </c>
      <c r="G87" s="40"/>
      <c r="H87" s="46"/>
    </row>
    <row r="88" s="2" customFormat="1" ht="16.8" customHeight="1">
      <c r="A88" s="40"/>
      <c r="B88" s="46"/>
      <c r="C88" s="298" t="s">
        <v>20</v>
      </c>
      <c r="D88" s="298" t="s">
        <v>1871</v>
      </c>
      <c r="E88" s="19" t="s">
        <v>20</v>
      </c>
      <c r="F88" s="299">
        <v>3330</v>
      </c>
      <c r="G88" s="40"/>
      <c r="H88" s="46"/>
    </row>
    <row r="89" s="2" customFormat="1" ht="7.44" customHeight="1">
      <c r="A89" s="40"/>
      <c r="B89" s="168"/>
      <c r="C89" s="169"/>
      <c r="D89" s="169"/>
      <c r="E89" s="169"/>
      <c r="F89" s="169"/>
      <c r="G89" s="169"/>
      <c r="H89" s="46"/>
    </row>
    <row r="90" s="2" customFormat="1">
      <c r="A90" s="40"/>
      <c r="B90" s="40"/>
      <c r="C90" s="40"/>
      <c r="D90" s="40"/>
      <c r="E90" s="40"/>
      <c r="F90" s="40"/>
      <c r="G90" s="40"/>
      <c r="H90" s="40"/>
    </row>
  </sheetData>
  <sheetProtection sheet="1" formatColumns="0" formatRows="0" objects="1" scenarios="1" spinCount="100000" saltValue="jWqpgRu+eVXSm79K26P8jBleToM+VHLsNk003wghKnj1joTmIQVfYqWoR31E9t7tFPtmFY5tCs9iknT+4G+jNA==" hashValue="4fNHd/sp9E60oF7ZNi649P9CTqxhgh56BuIR1C8AH7d9zjvT5E+E0FmHsomgXwFGea4HjsgrwvVKRKjSz5TDrQ==" algorithmName="SHA-512" password="C71F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6" customFormat="1" ht="45" customHeight="1">
      <c r="B3" s="305"/>
      <c r="C3" s="306" t="s">
        <v>1877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1878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1879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1880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1881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1882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1883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1884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1885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1886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1887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85</v>
      </c>
      <c r="F18" s="312" t="s">
        <v>1888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1889</v>
      </c>
      <c r="F19" s="312" t="s">
        <v>1890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1891</v>
      </c>
      <c r="F20" s="312" t="s">
        <v>1892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118</v>
      </c>
      <c r="F21" s="312" t="s">
        <v>119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1893</v>
      </c>
      <c r="F22" s="312" t="s">
        <v>1894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91</v>
      </c>
      <c r="F23" s="312" t="s">
        <v>1895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1896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1897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1898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1899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1900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1901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1902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1903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1904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155</v>
      </c>
      <c r="F36" s="312"/>
      <c r="G36" s="312" t="s">
        <v>1905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1906</v>
      </c>
      <c r="F37" s="312"/>
      <c r="G37" s="312" t="s">
        <v>1907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60</v>
      </c>
      <c r="F38" s="312"/>
      <c r="G38" s="312" t="s">
        <v>1908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61</v>
      </c>
      <c r="F39" s="312"/>
      <c r="G39" s="312" t="s">
        <v>1909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156</v>
      </c>
      <c r="F40" s="312"/>
      <c r="G40" s="312" t="s">
        <v>1910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157</v>
      </c>
      <c r="F41" s="312"/>
      <c r="G41" s="312" t="s">
        <v>1911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1912</v>
      </c>
      <c r="F42" s="312"/>
      <c r="G42" s="312" t="s">
        <v>1913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1914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1915</v>
      </c>
      <c r="F44" s="312"/>
      <c r="G44" s="312" t="s">
        <v>1916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159</v>
      </c>
      <c r="F45" s="312"/>
      <c r="G45" s="312" t="s">
        <v>1917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1918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1919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1920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1921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1922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1923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1924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1925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1926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1927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1928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1929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1930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1931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1932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1933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1934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1935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1936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1937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1938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1939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1940</v>
      </c>
      <c r="D76" s="330"/>
      <c r="E76" s="330"/>
      <c r="F76" s="330" t="s">
        <v>1941</v>
      </c>
      <c r="G76" s="331"/>
      <c r="H76" s="330" t="s">
        <v>61</v>
      </c>
      <c r="I76" s="330" t="s">
        <v>64</v>
      </c>
      <c r="J76" s="330" t="s">
        <v>1942</v>
      </c>
      <c r="K76" s="329"/>
    </row>
    <row r="77" s="1" customFormat="1" ht="17.25" customHeight="1">
      <c r="B77" s="327"/>
      <c r="C77" s="332" t="s">
        <v>1943</v>
      </c>
      <c r="D77" s="332"/>
      <c r="E77" s="332"/>
      <c r="F77" s="333" t="s">
        <v>1944</v>
      </c>
      <c r="G77" s="334"/>
      <c r="H77" s="332"/>
      <c r="I77" s="332"/>
      <c r="J77" s="332" t="s">
        <v>1945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60</v>
      </c>
      <c r="D79" s="337"/>
      <c r="E79" s="337"/>
      <c r="F79" s="338" t="s">
        <v>1946</v>
      </c>
      <c r="G79" s="339"/>
      <c r="H79" s="315" t="s">
        <v>1947</v>
      </c>
      <c r="I79" s="315" t="s">
        <v>1948</v>
      </c>
      <c r="J79" s="315">
        <v>20</v>
      </c>
      <c r="K79" s="329"/>
    </row>
    <row r="80" s="1" customFormat="1" ht="15" customHeight="1">
      <c r="B80" s="327"/>
      <c r="C80" s="315" t="s">
        <v>1949</v>
      </c>
      <c r="D80" s="315"/>
      <c r="E80" s="315"/>
      <c r="F80" s="338" t="s">
        <v>1946</v>
      </c>
      <c r="G80" s="339"/>
      <c r="H80" s="315" t="s">
        <v>1950</v>
      </c>
      <c r="I80" s="315" t="s">
        <v>1948</v>
      </c>
      <c r="J80" s="315">
        <v>120</v>
      </c>
      <c r="K80" s="329"/>
    </row>
    <row r="81" s="1" customFormat="1" ht="15" customHeight="1">
      <c r="B81" s="340"/>
      <c r="C81" s="315" t="s">
        <v>1951</v>
      </c>
      <c r="D81" s="315"/>
      <c r="E81" s="315"/>
      <c r="F81" s="338" t="s">
        <v>1952</v>
      </c>
      <c r="G81" s="339"/>
      <c r="H81" s="315" t="s">
        <v>1953</v>
      </c>
      <c r="I81" s="315" t="s">
        <v>1948</v>
      </c>
      <c r="J81" s="315">
        <v>50</v>
      </c>
      <c r="K81" s="329"/>
    </row>
    <row r="82" s="1" customFormat="1" ht="15" customHeight="1">
      <c r="B82" s="340"/>
      <c r="C82" s="315" t="s">
        <v>1954</v>
      </c>
      <c r="D82" s="315"/>
      <c r="E82" s="315"/>
      <c r="F82" s="338" t="s">
        <v>1946</v>
      </c>
      <c r="G82" s="339"/>
      <c r="H82" s="315" t="s">
        <v>1955</v>
      </c>
      <c r="I82" s="315" t="s">
        <v>1956</v>
      </c>
      <c r="J82" s="315"/>
      <c r="K82" s="329"/>
    </row>
    <row r="83" s="1" customFormat="1" ht="15" customHeight="1">
      <c r="B83" s="340"/>
      <c r="C83" s="341" t="s">
        <v>1957</v>
      </c>
      <c r="D83" s="341"/>
      <c r="E83" s="341"/>
      <c r="F83" s="342" t="s">
        <v>1952</v>
      </c>
      <c r="G83" s="341"/>
      <c r="H83" s="341" t="s">
        <v>1958</v>
      </c>
      <c r="I83" s="341" t="s">
        <v>1948</v>
      </c>
      <c r="J83" s="341">
        <v>15</v>
      </c>
      <c r="K83" s="329"/>
    </row>
    <row r="84" s="1" customFormat="1" ht="15" customHeight="1">
      <c r="B84" s="340"/>
      <c r="C84" s="341" t="s">
        <v>1959</v>
      </c>
      <c r="D84" s="341"/>
      <c r="E84" s="341"/>
      <c r="F84" s="342" t="s">
        <v>1952</v>
      </c>
      <c r="G84" s="341"/>
      <c r="H84" s="341" t="s">
        <v>1960</v>
      </c>
      <c r="I84" s="341" t="s">
        <v>1948</v>
      </c>
      <c r="J84" s="341">
        <v>15</v>
      </c>
      <c r="K84" s="329"/>
    </row>
    <row r="85" s="1" customFormat="1" ht="15" customHeight="1">
      <c r="B85" s="340"/>
      <c r="C85" s="341" t="s">
        <v>1961</v>
      </c>
      <c r="D85" s="341"/>
      <c r="E85" s="341"/>
      <c r="F85" s="342" t="s">
        <v>1952</v>
      </c>
      <c r="G85" s="341"/>
      <c r="H85" s="341" t="s">
        <v>1962</v>
      </c>
      <c r="I85" s="341" t="s">
        <v>1948</v>
      </c>
      <c r="J85" s="341">
        <v>20</v>
      </c>
      <c r="K85" s="329"/>
    </row>
    <row r="86" s="1" customFormat="1" ht="15" customHeight="1">
      <c r="B86" s="340"/>
      <c r="C86" s="341" t="s">
        <v>1963</v>
      </c>
      <c r="D86" s="341"/>
      <c r="E86" s="341"/>
      <c r="F86" s="342" t="s">
        <v>1952</v>
      </c>
      <c r="G86" s="341"/>
      <c r="H86" s="341" t="s">
        <v>1964</v>
      </c>
      <c r="I86" s="341" t="s">
        <v>1948</v>
      </c>
      <c r="J86" s="341">
        <v>20</v>
      </c>
      <c r="K86" s="329"/>
    </row>
    <row r="87" s="1" customFormat="1" ht="15" customHeight="1">
      <c r="B87" s="340"/>
      <c r="C87" s="315" t="s">
        <v>1965</v>
      </c>
      <c r="D87" s="315"/>
      <c r="E87" s="315"/>
      <c r="F87" s="338" t="s">
        <v>1952</v>
      </c>
      <c r="G87" s="339"/>
      <c r="H87" s="315" t="s">
        <v>1966</v>
      </c>
      <c r="I87" s="315" t="s">
        <v>1948</v>
      </c>
      <c r="J87" s="315">
        <v>50</v>
      </c>
      <c r="K87" s="329"/>
    </row>
    <row r="88" s="1" customFormat="1" ht="15" customHeight="1">
      <c r="B88" s="340"/>
      <c r="C88" s="315" t="s">
        <v>1967</v>
      </c>
      <c r="D88" s="315"/>
      <c r="E88" s="315"/>
      <c r="F88" s="338" t="s">
        <v>1952</v>
      </c>
      <c r="G88" s="339"/>
      <c r="H88" s="315" t="s">
        <v>1968</v>
      </c>
      <c r="I88" s="315" t="s">
        <v>1948</v>
      </c>
      <c r="J88" s="315">
        <v>20</v>
      </c>
      <c r="K88" s="329"/>
    </row>
    <row r="89" s="1" customFormat="1" ht="15" customHeight="1">
      <c r="B89" s="340"/>
      <c r="C89" s="315" t="s">
        <v>1969</v>
      </c>
      <c r="D89" s="315"/>
      <c r="E89" s="315"/>
      <c r="F89" s="338" t="s">
        <v>1952</v>
      </c>
      <c r="G89" s="339"/>
      <c r="H89" s="315" t="s">
        <v>1970</v>
      </c>
      <c r="I89" s="315" t="s">
        <v>1948</v>
      </c>
      <c r="J89" s="315">
        <v>20</v>
      </c>
      <c r="K89" s="329"/>
    </row>
    <row r="90" s="1" customFormat="1" ht="15" customHeight="1">
      <c r="B90" s="340"/>
      <c r="C90" s="315" t="s">
        <v>1971</v>
      </c>
      <c r="D90" s="315"/>
      <c r="E90" s="315"/>
      <c r="F90" s="338" t="s">
        <v>1952</v>
      </c>
      <c r="G90" s="339"/>
      <c r="H90" s="315" t="s">
        <v>1972</v>
      </c>
      <c r="I90" s="315" t="s">
        <v>1948</v>
      </c>
      <c r="J90" s="315">
        <v>50</v>
      </c>
      <c r="K90" s="329"/>
    </row>
    <row r="91" s="1" customFormat="1" ht="15" customHeight="1">
      <c r="B91" s="340"/>
      <c r="C91" s="315" t="s">
        <v>1973</v>
      </c>
      <c r="D91" s="315"/>
      <c r="E91" s="315"/>
      <c r="F91" s="338" t="s">
        <v>1952</v>
      </c>
      <c r="G91" s="339"/>
      <c r="H91" s="315" t="s">
        <v>1973</v>
      </c>
      <c r="I91" s="315" t="s">
        <v>1948</v>
      </c>
      <c r="J91" s="315">
        <v>50</v>
      </c>
      <c r="K91" s="329"/>
    </row>
    <row r="92" s="1" customFormat="1" ht="15" customHeight="1">
      <c r="B92" s="340"/>
      <c r="C92" s="315" t="s">
        <v>1974</v>
      </c>
      <c r="D92" s="315"/>
      <c r="E92" s="315"/>
      <c r="F92" s="338" t="s">
        <v>1952</v>
      </c>
      <c r="G92" s="339"/>
      <c r="H92" s="315" t="s">
        <v>1975</v>
      </c>
      <c r="I92" s="315" t="s">
        <v>1948</v>
      </c>
      <c r="J92" s="315">
        <v>255</v>
      </c>
      <c r="K92" s="329"/>
    </row>
    <row r="93" s="1" customFormat="1" ht="15" customHeight="1">
      <c r="B93" s="340"/>
      <c r="C93" s="315" t="s">
        <v>1976</v>
      </c>
      <c r="D93" s="315"/>
      <c r="E93" s="315"/>
      <c r="F93" s="338" t="s">
        <v>1946</v>
      </c>
      <c r="G93" s="339"/>
      <c r="H93" s="315" t="s">
        <v>1977</v>
      </c>
      <c r="I93" s="315" t="s">
        <v>1978</v>
      </c>
      <c r="J93" s="315"/>
      <c r="K93" s="329"/>
    </row>
    <row r="94" s="1" customFormat="1" ht="15" customHeight="1">
      <c r="B94" s="340"/>
      <c r="C94" s="315" t="s">
        <v>1979</v>
      </c>
      <c r="D94" s="315"/>
      <c r="E94" s="315"/>
      <c r="F94" s="338" t="s">
        <v>1946</v>
      </c>
      <c r="G94" s="339"/>
      <c r="H94" s="315" t="s">
        <v>1980</v>
      </c>
      <c r="I94" s="315" t="s">
        <v>1981</v>
      </c>
      <c r="J94" s="315"/>
      <c r="K94" s="329"/>
    </row>
    <row r="95" s="1" customFormat="1" ht="15" customHeight="1">
      <c r="B95" s="340"/>
      <c r="C95" s="315" t="s">
        <v>1982</v>
      </c>
      <c r="D95" s="315"/>
      <c r="E95" s="315"/>
      <c r="F95" s="338" t="s">
        <v>1946</v>
      </c>
      <c r="G95" s="339"/>
      <c r="H95" s="315" t="s">
        <v>1982</v>
      </c>
      <c r="I95" s="315" t="s">
        <v>1981</v>
      </c>
      <c r="J95" s="315"/>
      <c r="K95" s="329"/>
    </row>
    <row r="96" s="1" customFormat="1" ht="15" customHeight="1">
      <c r="B96" s="340"/>
      <c r="C96" s="315" t="s">
        <v>45</v>
      </c>
      <c r="D96" s="315"/>
      <c r="E96" s="315"/>
      <c r="F96" s="338" t="s">
        <v>1946</v>
      </c>
      <c r="G96" s="339"/>
      <c r="H96" s="315" t="s">
        <v>1983</v>
      </c>
      <c r="I96" s="315" t="s">
        <v>1981</v>
      </c>
      <c r="J96" s="315"/>
      <c r="K96" s="329"/>
    </row>
    <row r="97" s="1" customFormat="1" ht="15" customHeight="1">
      <c r="B97" s="340"/>
      <c r="C97" s="315" t="s">
        <v>55</v>
      </c>
      <c r="D97" s="315"/>
      <c r="E97" s="315"/>
      <c r="F97" s="338" t="s">
        <v>1946</v>
      </c>
      <c r="G97" s="339"/>
      <c r="H97" s="315" t="s">
        <v>1984</v>
      </c>
      <c r="I97" s="315" t="s">
        <v>1981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1985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1940</v>
      </c>
      <c r="D103" s="330"/>
      <c r="E103" s="330"/>
      <c r="F103" s="330" t="s">
        <v>1941</v>
      </c>
      <c r="G103" s="331"/>
      <c r="H103" s="330" t="s">
        <v>61</v>
      </c>
      <c r="I103" s="330" t="s">
        <v>64</v>
      </c>
      <c r="J103" s="330" t="s">
        <v>1942</v>
      </c>
      <c r="K103" s="329"/>
    </row>
    <row r="104" s="1" customFormat="1" ht="17.25" customHeight="1">
      <c r="B104" s="327"/>
      <c r="C104" s="332" t="s">
        <v>1943</v>
      </c>
      <c r="D104" s="332"/>
      <c r="E104" s="332"/>
      <c r="F104" s="333" t="s">
        <v>1944</v>
      </c>
      <c r="G104" s="334"/>
      <c r="H104" s="332"/>
      <c r="I104" s="332"/>
      <c r="J104" s="332" t="s">
        <v>1945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60</v>
      </c>
      <c r="D106" s="337"/>
      <c r="E106" s="337"/>
      <c r="F106" s="338" t="s">
        <v>1946</v>
      </c>
      <c r="G106" s="315"/>
      <c r="H106" s="315" t="s">
        <v>1986</v>
      </c>
      <c r="I106" s="315" t="s">
        <v>1948</v>
      </c>
      <c r="J106" s="315">
        <v>20</v>
      </c>
      <c r="K106" s="329"/>
    </row>
    <row r="107" s="1" customFormat="1" ht="15" customHeight="1">
      <c r="B107" s="327"/>
      <c r="C107" s="315" t="s">
        <v>1949</v>
      </c>
      <c r="D107" s="315"/>
      <c r="E107" s="315"/>
      <c r="F107" s="338" t="s">
        <v>1946</v>
      </c>
      <c r="G107" s="315"/>
      <c r="H107" s="315" t="s">
        <v>1986</v>
      </c>
      <c r="I107" s="315" t="s">
        <v>1948</v>
      </c>
      <c r="J107" s="315">
        <v>120</v>
      </c>
      <c r="K107" s="329"/>
    </row>
    <row r="108" s="1" customFormat="1" ht="15" customHeight="1">
      <c r="B108" s="340"/>
      <c r="C108" s="315" t="s">
        <v>1951</v>
      </c>
      <c r="D108" s="315"/>
      <c r="E108" s="315"/>
      <c r="F108" s="338" t="s">
        <v>1952</v>
      </c>
      <c r="G108" s="315"/>
      <c r="H108" s="315" t="s">
        <v>1986</v>
      </c>
      <c r="I108" s="315" t="s">
        <v>1948</v>
      </c>
      <c r="J108" s="315">
        <v>50</v>
      </c>
      <c r="K108" s="329"/>
    </row>
    <row r="109" s="1" customFormat="1" ht="15" customHeight="1">
      <c r="B109" s="340"/>
      <c r="C109" s="315" t="s">
        <v>1954</v>
      </c>
      <c r="D109" s="315"/>
      <c r="E109" s="315"/>
      <c r="F109" s="338" t="s">
        <v>1946</v>
      </c>
      <c r="G109" s="315"/>
      <c r="H109" s="315" t="s">
        <v>1986</v>
      </c>
      <c r="I109" s="315" t="s">
        <v>1956</v>
      </c>
      <c r="J109" s="315"/>
      <c r="K109" s="329"/>
    </row>
    <row r="110" s="1" customFormat="1" ht="15" customHeight="1">
      <c r="B110" s="340"/>
      <c r="C110" s="315" t="s">
        <v>1965</v>
      </c>
      <c r="D110" s="315"/>
      <c r="E110" s="315"/>
      <c r="F110" s="338" t="s">
        <v>1952</v>
      </c>
      <c r="G110" s="315"/>
      <c r="H110" s="315" t="s">
        <v>1986</v>
      </c>
      <c r="I110" s="315" t="s">
        <v>1948</v>
      </c>
      <c r="J110" s="315">
        <v>50</v>
      </c>
      <c r="K110" s="329"/>
    </row>
    <row r="111" s="1" customFormat="1" ht="15" customHeight="1">
      <c r="B111" s="340"/>
      <c r="C111" s="315" t="s">
        <v>1973</v>
      </c>
      <c r="D111" s="315"/>
      <c r="E111" s="315"/>
      <c r="F111" s="338" t="s">
        <v>1952</v>
      </c>
      <c r="G111" s="315"/>
      <c r="H111" s="315" t="s">
        <v>1986</v>
      </c>
      <c r="I111" s="315" t="s">
        <v>1948</v>
      </c>
      <c r="J111" s="315">
        <v>50</v>
      </c>
      <c r="K111" s="329"/>
    </row>
    <row r="112" s="1" customFormat="1" ht="15" customHeight="1">
      <c r="B112" s="340"/>
      <c r="C112" s="315" t="s">
        <v>1971</v>
      </c>
      <c r="D112" s="315"/>
      <c r="E112" s="315"/>
      <c r="F112" s="338" t="s">
        <v>1952</v>
      </c>
      <c r="G112" s="315"/>
      <c r="H112" s="315" t="s">
        <v>1986</v>
      </c>
      <c r="I112" s="315" t="s">
        <v>1948</v>
      </c>
      <c r="J112" s="315">
        <v>50</v>
      </c>
      <c r="K112" s="329"/>
    </row>
    <row r="113" s="1" customFormat="1" ht="15" customHeight="1">
      <c r="B113" s="340"/>
      <c r="C113" s="315" t="s">
        <v>60</v>
      </c>
      <c r="D113" s="315"/>
      <c r="E113" s="315"/>
      <c r="F113" s="338" t="s">
        <v>1946</v>
      </c>
      <c r="G113" s="315"/>
      <c r="H113" s="315" t="s">
        <v>1987</v>
      </c>
      <c r="I113" s="315" t="s">
        <v>1948</v>
      </c>
      <c r="J113" s="315">
        <v>20</v>
      </c>
      <c r="K113" s="329"/>
    </row>
    <row r="114" s="1" customFormat="1" ht="15" customHeight="1">
      <c r="B114" s="340"/>
      <c r="C114" s="315" t="s">
        <v>1988</v>
      </c>
      <c r="D114" s="315"/>
      <c r="E114" s="315"/>
      <c r="F114" s="338" t="s">
        <v>1946</v>
      </c>
      <c r="G114" s="315"/>
      <c r="H114" s="315" t="s">
        <v>1989</v>
      </c>
      <c r="I114" s="315" t="s">
        <v>1948</v>
      </c>
      <c r="J114" s="315">
        <v>120</v>
      </c>
      <c r="K114" s="329"/>
    </row>
    <row r="115" s="1" customFormat="1" ht="15" customHeight="1">
      <c r="B115" s="340"/>
      <c r="C115" s="315" t="s">
        <v>45</v>
      </c>
      <c r="D115" s="315"/>
      <c r="E115" s="315"/>
      <c r="F115" s="338" t="s">
        <v>1946</v>
      </c>
      <c r="G115" s="315"/>
      <c r="H115" s="315" t="s">
        <v>1990</v>
      </c>
      <c r="I115" s="315" t="s">
        <v>1981</v>
      </c>
      <c r="J115" s="315"/>
      <c r="K115" s="329"/>
    </row>
    <row r="116" s="1" customFormat="1" ht="15" customHeight="1">
      <c r="B116" s="340"/>
      <c r="C116" s="315" t="s">
        <v>55</v>
      </c>
      <c r="D116" s="315"/>
      <c r="E116" s="315"/>
      <c r="F116" s="338" t="s">
        <v>1946</v>
      </c>
      <c r="G116" s="315"/>
      <c r="H116" s="315" t="s">
        <v>1991</v>
      </c>
      <c r="I116" s="315" t="s">
        <v>1981</v>
      </c>
      <c r="J116" s="315"/>
      <c r="K116" s="329"/>
    </row>
    <row r="117" s="1" customFormat="1" ht="15" customHeight="1">
      <c r="B117" s="340"/>
      <c r="C117" s="315" t="s">
        <v>64</v>
      </c>
      <c r="D117" s="315"/>
      <c r="E117" s="315"/>
      <c r="F117" s="338" t="s">
        <v>1946</v>
      </c>
      <c r="G117" s="315"/>
      <c r="H117" s="315" t="s">
        <v>1992</v>
      </c>
      <c r="I117" s="315" t="s">
        <v>1993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1994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1940</v>
      </c>
      <c r="D123" s="330"/>
      <c r="E123" s="330"/>
      <c r="F123" s="330" t="s">
        <v>1941</v>
      </c>
      <c r="G123" s="331"/>
      <c r="H123" s="330" t="s">
        <v>61</v>
      </c>
      <c r="I123" s="330" t="s">
        <v>64</v>
      </c>
      <c r="J123" s="330" t="s">
        <v>1942</v>
      </c>
      <c r="K123" s="359"/>
    </row>
    <row r="124" s="1" customFormat="1" ht="17.25" customHeight="1">
      <c r="B124" s="358"/>
      <c r="C124" s="332" t="s">
        <v>1943</v>
      </c>
      <c r="D124" s="332"/>
      <c r="E124" s="332"/>
      <c r="F124" s="333" t="s">
        <v>1944</v>
      </c>
      <c r="G124" s="334"/>
      <c r="H124" s="332"/>
      <c r="I124" s="332"/>
      <c r="J124" s="332" t="s">
        <v>1945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1949</v>
      </c>
      <c r="D126" s="337"/>
      <c r="E126" s="337"/>
      <c r="F126" s="338" t="s">
        <v>1946</v>
      </c>
      <c r="G126" s="315"/>
      <c r="H126" s="315" t="s">
        <v>1986</v>
      </c>
      <c r="I126" s="315" t="s">
        <v>1948</v>
      </c>
      <c r="J126" s="315">
        <v>120</v>
      </c>
      <c r="K126" s="363"/>
    </row>
    <row r="127" s="1" customFormat="1" ht="15" customHeight="1">
      <c r="B127" s="360"/>
      <c r="C127" s="315" t="s">
        <v>1995</v>
      </c>
      <c r="D127" s="315"/>
      <c r="E127" s="315"/>
      <c r="F127" s="338" t="s">
        <v>1946</v>
      </c>
      <c r="G127" s="315"/>
      <c r="H127" s="315" t="s">
        <v>1996</v>
      </c>
      <c r="I127" s="315" t="s">
        <v>1948</v>
      </c>
      <c r="J127" s="315" t="s">
        <v>1997</v>
      </c>
      <c r="K127" s="363"/>
    </row>
    <row r="128" s="1" customFormat="1" ht="15" customHeight="1">
      <c r="B128" s="360"/>
      <c r="C128" s="315" t="s">
        <v>91</v>
      </c>
      <c r="D128" s="315"/>
      <c r="E128" s="315"/>
      <c r="F128" s="338" t="s">
        <v>1946</v>
      </c>
      <c r="G128" s="315"/>
      <c r="H128" s="315" t="s">
        <v>1998</v>
      </c>
      <c r="I128" s="315" t="s">
        <v>1948</v>
      </c>
      <c r="J128" s="315" t="s">
        <v>1997</v>
      </c>
      <c r="K128" s="363"/>
    </row>
    <row r="129" s="1" customFormat="1" ht="15" customHeight="1">
      <c r="B129" s="360"/>
      <c r="C129" s="315" t="s">
        <v>1957</v>
      </c>
      <c r="D129" s="315"/>
      <c r="E129" s="315"/>
      <c r="F129" s="338" t="s">
        <v>1952</v>
      </c>
      <c r="G129" s="315"/>
      <c r="H129" s="315" t="s">
        <v>1958</v>
      </c>
      <c r="I129" s="315" t="s">
        <v>1948</v>
      </c>
      <c r="J129" s="315">
        <v>15</v>
      </c>
      <c r="K129" s="363"/>
    </row>
    <row r="130" s="1" customFormat="1" ht="15" customHeight="1">
      <c r="B130" s="360"/>
      <c r="C130" s="341" t="s">
        <v>1959</v>
      </c>
      <c r="D130" s="341"/>
      <c r="E130" s="341"/>
      <c r="F130" s="342" t="s">
        <v>1952</v>
      </c>
      <c r="G130" s="341"/>
      <c r="H130" s="341" t="s">
        <v>1960</v>
      </c>
      <c r="I130" s="341" t="s">
        <v>1948</v>
      </c>
      <c r="J130" s="341">
        <v>15</v>
      </c>
      <c r="K130" s="363"/>
    </row>
    <row r="131" s="1" customFormat="1" ht="15" customHeight="1">
      <c r="B131" s="360"/>
      <c r="C131" s="341" t="s">
        <v>1961</v>
      </c>
      <c r="D131" s="341"/>
      <c r="E131" s="341"/>
      <c r="F131" s="342" t="s">
        <v>1952</v>
      </c>
      <c r="G131" s="341"/>
      <c r="H131" s="341" t="s">
        <v>1962</v>
      </c>
      <c r="I131" s="341" t="s">
        <v>1948</v>
      </c>
      <c r="J131" s="341">
        <v>20</v>
      </c>
      <c r="K131" s="363"/>
    </row>
    <row r="132" s="1" customFormat="1" ht="15" customHeight="1">
      <c r="B132" s="360"/>
      <c r="C132" s="341" t="s">
        <v>1963</v>
      </c>
      <c r="D132" s="341"/>
      <c r="E132" s="341"/>
      <c r="F132" s="342" t="s">
        <v>1952</v>
      </c>
      <c r="G132" s="341"/>
      <c r="H132" s="341" t="s">
        <v>1964</v>
      </c>
      <c r="I132" s="341" t="s">
        <v>1948</v>
      </c>
      <c r="J132" s="341">
        <v>20</v>
      </c>
      <c r="K132" s="363"/>
    </row>
    <row r="133" s="1" customFormat="1" ht="15" customHeight="1">
      <c r="B133" s="360"/>
      <c r="C133" s="315" t="s">
        <v>1951</v>
      </c>
      <c r="D133" s="315"/>
      <c r="E133" s="315"/>
      <c r="F133" s="338" t="s">
        <v>1952</v>
      </c>
      <c r="G133" s="315"/>
      <c r="H133" s="315" t="s">
        <v>1986</v>
      </c>
      <c r="I133" s="315" t="s">
        <v>1948</v>
      </c>
      <c r="J133" s="315">
        <v>50</v>
      </c>
      <c r="K133" s="363"/>
    </row>
    <row r="134" s="1" customFormat="1" ht="15" customHeight="1">
      <c r="B134" s="360"/>
      <c r="C134" s="315" t="s">
        <v>1965</v>
      </c>
      <c r="D134" s="315"/>
      <c r="E134" s="315"/>
      <c r="F134" s="338" t="s">
        <v>1952</v>
      </c>
      <c r="G134" s="315"/>
      <c r="H134" s="315" t="s">
        <v>1986</v>
      </c>
      <c r="I134" s="315" t="s">
        <v>1948</v>
      </c>
      <c r="J134" s="315">
        <v>50</v>
      </c>
      <c r="K134" s="363"/>
    </row>
    <row r="135" s="1" customFormat="1" ht="15" customHeight="1">
      <c r="B135" s="360"/>
      <c r="C135" s="315" t="s">
        <v>1971</v>
      </c>
      <c r="D135" s="315"/>
      <c r="E135" s="315"/>
      <c r="F135" s="338" t="s">
        <v>1952</v>
      </c>
      <c r="G135" s="315"/>
      <c r="H135" s="315" t="s">
        <v>1986</v>
      </c>
      <c r="I135" s="315" t="s">
        <v>1948</v>
      </c>
      <c r="J135" s="315">
        <v>50</v>
      </c>
      <c r="K135" s="363"/>
    </row>
    <row r="136" s="1" customFormat="1" ht="15" customHeight="1">
      <c r="B136" s="360"/>
      <c r="C136" s="315" t="s">
        <v>1973</v>
      </c>
      <c r="D136" s="315"/>
      <c r="E136" s="315"/>
      <c r="F136" s="338" t="s">
        <v>1952</v>
      </c>
      <c r="G136" s="315"/>
      <c r="H136" s="315" t="s">
        <v>1986</v>
      </c>
      <c r="I136" s="315" t="s">
        <v>1948</v>
      </c>
      <c r="J136" s="315">
        <v>50</v>
      </c>
      <c r="K136" s="363"/>
    </row>
    <row r="137" s="1" customFormat="1" ht="15" customHeight="1">
      <c r="B137" s="360"/>
      <c r="C137" s="315" t="s">
        <v>1974</v>
      </c>
      <c r="D137" s="315"/>
      <c r="E137" s="315"/>
      <c r="F137" s="338" t="s">
        <v>1952</v>
      </c>
      <c r="G137" s="315"/>
      <c r="H137" s="315" t="s">
        <v>1999</v>
      </c>
      <c r="I137" s="315" t="s">
        <v>1948</v>
      </c>
      <c r="J137" s="315">
        <v>255</v>
      </c>
      <c r="K137" s="363"/>
    </row>
    <row r="138" s="1" customFormat="1" ht="15" customHeight="1">
      <c r="B138" s="360"/>
      <c r="C138" s="315" t="s">
        <v>1976</v>
      </c>
      <c r="D138" s="315"/>
      <c r="E138" s="315"/>
      <c r="F138" s="338" t="s">
        <v>1946</v>
      </c>
      <c r="G138" s="315"/>
      <c r="H138" s="315" t="s">
        <v>2000</v>
      </c>
      <c r="I138" s="315" t="s">
        <v>1978</v>
      </c>
      <c r="J138" s="315"/>
      <c r="K138" s="363"/>
    </row>
    <row r="139" s="1" customFormat="1" ht="15" customHeight="1">
      <c r="B139" s="360"/>
      <c r="C139" s="315" t="s">
        <v>1979</v>
      </c>
      <c r="D139" s="315"/>
      <c r="E139" s="315"/>
      <c r="F139" s="338" t="s">
        <v>1946</v>
      </c>
      <c r="G139" s="315"/>
      <c r="H139" s="315" t="s">
        <v>2001</v>
      </c>
      <c r="I139" s="315" t="s">
        <v>1981</v>
      </c>
      <c r="J139" s="315"/>
      <c r="K139" s="363"/>
    </row>
    <row r="140" s="1" customFormat="1" ht="15" customHeight="1">
      <c r="B140" s="360"/>
      <c r="C140" s="315" t="s">
        <v>1982</v>
      </c>
      <c r="D140" s="315"/>
      <c r="E140" s="315"/>
      <c r="F140" s="338" t="s">
        <v>1946</v>
      </c>
      <c r="G140" s="315"/>
      <c r="H140" s="315" t="s">
        <v>1982</v>
      </c>
      <c r="I140" s="315" t="s">
        <v>1981</v>
      </c>
      <c r="J140" s="315"/>
      <c r="K140" s="363"/>
    </row>
    <row r="141" s="1" customFormat="1" ht="15" customHeight="1">
      <c r="B141" s="360"/>
      <c r="C141" s="315" t="s">
        <v>45</v>
      </c>
      <c r="D141" s="315"/>
      <c r="E141" s="315"/>
      <c r="F141" s="338" t="s">
        <v>1946</v>
      </c>
      <c r="G141" s="315"/>
      <c r="H141" s="315" t="s">
        <v>2002</v>
      </c>
      <c r="I141" s="315" t="s">
        <v>1981</v>
      </c>
      <c r="J141" s="315"/>
      <c r="K141" s="363"/>
    </row>
    <row r="142" s="1" customFormat="1" ht="15" customHeight="1">
      <c r="B142" s="360"/>
      <c r="C142" s="315" t="s">
        <v>2003</v>
      </c>
      <c r="D142" s="315"/>
      <c r="E142" s="315"/>
      <c r="F142" s="338" t="s">
        <v>1946</v>
      </c>
      <c r="G142" s="315"/>
      <c r="H142" s="315" t="s">
        <v>2004</v>
      </c>
      <c r="I142" s="315" t="s">
        <v>1981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2005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1940</v>
      </c>
      <c r="D148" s="330"/>
      <c r="E148" s="330"/>
      <c r="F148" s="330" t="s">
        <v>1941</v>
      </c>
      <c r="G148" s="331"/>
      <c r="H148" s="330" t="s">
        <v>61</v>
      </c>
      <c r="I148" s="330" t="s">
        <v>64</v>
      </c>
      <c r="J148" s="330" t="s">
        <v>1942</v>
      </c>
      <c r="K148" s="329"/>
    </row>
    <row r="149" s="1" customFormat="1" ht="17.25" customHeight="1">
      <c r="B149" s="327"/>
      <c r="C149" s="332" t="s">
        <v>1943</v>
      </c>
      <c r="D149" s="332"/>
      <c r="E149" s="332"/>
      <c r="F149" s="333" t="s">
        <v>1944</v>
      </c>
      <c r="G149" s="334"/>
      <c r="H149" s="332"/>
      <c r="I149" s="332"/>
      <c r="J149" s="332" t="s">
        <v>1945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1949</v>
      </c>
      <c r="D151" s="315"/>
      <c r="E151" s="315"/>
      <c r="F151" s="368" t="s">
        <v>1946</v>
      </c>
      <c r="G151" s="315"/>
      <c r="H151" s="367" t="s">
        <v>1986</v>
      </c>
      <c r="I151" s="367" t="s">
        <v>1948</v>
      </c>
      <c r="J151" s="367">
        <v>120</v>
      </c>
      <c r="K151" s="363"/>
    </row>
    <row r="152" s="1" customFormat="1" ht="15" customHeight="1">
      <c r="B152" s="340"/>
      <c r="C152" s="367" t="s">
        <v>1995</v>
      </c>
      <c r="D152" s="315"/>
      <c r="E152" s="315"/>
      <c r="F152" s="368" t="s">
        <v>1946</v>
      </c>
      <c r="G152" s="315"/>
      <c r="H152" s="367" t="s">
        <v>2006</v>
      </c>
      <c r="I152" s="367" t="s">
        <v>1948</v>
      </c>
      <c r="J152" s="367" t="s">
        <v>1997</v>
      </c>
      <c r="K152" s="363"/>
    </row>
    <row r="153" s="1" customFormat="1" ht="15" customHeight="1">
      <c r="B153" s="340"/>
      <c r="C153" s="367" t="s">
        <v>91</v>
      </c>
      <c r="D153" s="315"/>
      <c r="E153" s="315"/>
      <c r="F153" s="368" t="s">
        <v>1946</v>
      </c>
      <c r="G153" s="315"/>
      <c r="H153" s="367" t="s">
        <v>2007</v>
      </c>
      <c r="I153" s="367" t="s">
        <v>1948</v>
      </c>
      <c r="J153" s="367" t="s">
        <v>1997</v>
      </c>
      <c r="K153" s="363"/>
    </row>
    <row r="154" s="1" customFormat="1" ht="15" customHeight="1">
      <c r="B154" s="340"/>
      <c r="C154" s="367" t="s">
        <v>1951</v>
      </c>
      <c r="D154" s="315"/>
      <c r="E154" s="315"/>
      <c r="F154" s="368" t="s">
        <v>1952</v>
      </c>
      <c r="G154" s="315"/>
      <c r="H154" s="367" t="s">
        <v>1986</v>
      </c>
      <c r="I154" s="367" t="s">
        <v>1948</v>
      </c>
      <c r="J154" s="367">
        <v>50</v>
      </c>
      <c r="K154" s="363"/>
    </row>
    <row r="155" s="1" customFormat="1" ht="15" customHeight="1">
      <c r="B155" s="340"/>
      <c r="C155" s="367" t="s">
        <v>1954</v>
      </c>
      <c r="D155" s="315"/>
      <c r="E155" s="315"/>
      <c r="F155" s="368" t="s">
        <v>1946</v>
      </c>
      <c r="G155" s="315"/>
      <c r="H155" s="367" t="s">
        <v>1986</v>
      </c>
      <c r="I155" s="367" t="s">
        <v>1956</v>
      </c>
      <c r="J155" s="367"/>
      <c r="K155" s="363"/>
    </row>
    <row r="156" s="1" customFormat="1" ht="15" customHeight="1">
      <c r="B156" s="340"/>
      <c r="C156" s="367" t="s">
        <v>1965</v>
      </c>
      <c r="D156" s="315"/>
      <c r="E156" s="315"/>
      <c r="F156" s="368" t="s">
        <v>1952</v>
      </c>
      <c r="G156" s="315"/>
      <c r="H156" s="367" t="s">
        <v>1986</v>
      </c>
      <c r="I156" s="367" t="s">
        <v>1948</v>
      </c>
      <c r="J156" s="367">
        <v>50</v>
      </c>
      <c r="K156" s="363"/>
    </row>
    <row r="157" s="1" customFormat="1" ht="15" customHeight="1">
      <c r="B157" s="340"/>
      <c r="C157" s="367" t="s">
        <v>1973</v>
      </c>
      <c r="D157" s="315"/>
      <c r="E157" s="315"/>
      <c r="F157" s="368" t="s">
        <v>1952</v>
      </c>
      <c r="G157" s="315"/>
      <c r="H157" s="367" t="s">
        <v>1986</v>
      </c>
      <c r="I157" s="367" t="s">
        <v>1948</v>
      </c>
      <c r="J157" s="367">
        <v>50</v>
      </c>
      <c r="K157" s="363"/>
    </row>
    <row r="158" s="1" customFormat="1" ht="15" customHeight="1">
      <c r="B158" s="340"/>
      <c r="C158" s="367" t="s">
        <v>1971</v>
      </c>
      <c r="D158" s="315"/>
      <c r="E158" s="315"/>
      <c r="F158" s="368" t="s">
        <v>1952</v>
      </c>
      <c r="G158" s="315"/>
      <c r="H158" s="367" t="s">
        <v>1986</v>
      </c>
      <c r="I158" s="367" t="s">
        <v>1948</v>
      </c>
      <c r="J158" s="367">
        <v>50</v>
      </c>
      <c r="K158" s="363"/>
    </row>
    <row r="159" s="1" customFormat="1" ht="15" customHeight="1">
      <c r="B159" s="340"/>
      <c r="C159" s="367" t="s">
        <v>136</v>
      </c>
      <c r="D159" s="315"/>
      <c r="E159" s="315"/>
      <c r="F159" s="368" t="s">
        <v>1946</v>
      </c>
      <c r="G159" s="315"/>
      <c r="H159" s="367" t="s">
        <v>2008</v>
      </c>
      <c r="I159" s="367" t="s">
        <v>1948</v>
      </c>
      <c r="J159" s="367" t="s">
        <v>2009</v>
      </c>
      <c r="K159" s="363"/>
    </row>
    <row r="160" s="1" customFormat="1" ht="15" customHeight="1">
      <c r="B160" s="340"/>
      <c r="C160" s="367" t="s">
        <v>2010</v>
      </c>
      <c r="D160" s="315"/>
      <c r="E160" s="315"/>
      <c r="F160" s="368" t="s">
        <v>1946</v>
      </c>
      <c r="G160" s="315"/>
      <c r="H160" s="367" t="s">
        <v>2011</v>
      </c>
      <c r="I160" s="367" t="s">
        <v>1981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2012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1940</v>
      </c>
      <c r="D166" s="330"/>
      <c r="E166" s="330"/>
      <c r="F166" s="330" t="s">
        <v>1941</v>
      </c>
      <c r="G166" s="372"/>
      <c r="H166" s="373" t="s">
        <v>61</v>
      </c>
      <c r="I166" s="373" t="s">
        <v>64</v>
      </c>
      <c r="J166" s="330" t="s">
        <v>1942</v>
      </c>
      <c r="K166" s="307"/>
    </row>
    <row r="167" s="1" customFormat="1" ht="17.25" customHeight="1">
      <c r="B167" s="308"/>
      <c r="C167" s="332" t="s">
        <v>1943</v>
      </c>
      <c r="D167" s="332"/>
      <c r="E167" s="332"/>
      <c r="F167" s="333" t="s">
        <v>1944</v>
      </c>
      <c r="G167" s="374"/>
      <c r="H167" s="375"/>
      <c r="I167" s="375"/>
      <c r="J167" s="332" t="s">
        <v>1945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1949</v>
      </c>
      <c r="D169" s="315"/>
      <c r="E169" s="315"/>
      <c r="F169" s="338" t="s">
        <v>1946</v>
      </c>
      <c r="G169" s="315"/>
      <c r="H169" s="315" t="s">
        <v>1986</v>
      </c>
      <c r="I169" s="315" t="s">
        <v>1948</v>
      </c>
      <c r="J169" s="315">
        <v>120</v>
      </c>
      <c r="K169" s="363"/>
    </row>
    <row r="170" s="1" customFormat="1" ht="15" customHeight="1">
      <c r="B170" s="340"/>
      <c r="C170" s="315" t="s">
        <v>1995</v>
      </c>
      <c r="D170" s="315"/>
      <c r="E170" s="315"/>
      <c r="F170" s="338" t="s">
        <v>1946</v>
      </c>
      <c r="G170" s="315"/>
      <c r="H170" s="315" t="s">
        <v>1996</v>
      </c>
      <c r="I170" s="315" t="s">
        <v>1948</v>
      </c>
      <c r="J170" s="315" t="s">
        <v>1997</v>
      </c>
      <c r="K170" s="363"/>
    </row>
    <row r="171" s="1" customFormat="1" ht="15" customHeight="1">
      <c r="B171" s="340"/>
      <c r="C171" s="315" t="s">
        <v>91</v>
      </c>
      <c r="D171" s="315"/>
      <c r="E171" s="315"/>
      <c r="F171" s="338" t="s">
        <v>1946</v>
      </c>
      <c r="G171" s="315"/>
      <c r="H171" s="315" t="s">
        <v>2013</v>
      </c>
      <c r="I171" s="315" t="s">
        <v>1948</v>
      </c>
      <c r="J171" s="315" t="s">
        <v>1997</v>
      </c>
      <c r="K171" s="363"/>
    </row>
    <row r="172" s="1" customFormat="1" ht="15" customHeight="1">
      <c r="B172" s="340"/>
      <c r="C172" s="315" t="s">
        <v>1951</v>
      </c>
      <c r="D172" s="315"/>
      <c r="E172" s="315"/>
      <c r="F172" s="338" t="s">
        <v>1952</v>
      </c>
      <c r="G172" s="315"/>
      <c r="H172" s="315" t="s">
        <v>2013</v>
      </c>
      <c r="I172" s="315" t="s">
        <v>1948</v>
      </c>
      <c r="J172" s="315">
        <v>50</v>
      </c>
      <c r="K172" s="363"/>
    </row>
    <row r="173" s="1" customFormat="1" ht="15" customHeight="1">
      <c r="B173" s="340"/>
      <c r="C173" s="315" t="s">
        <v>1954</v>
      </c>
      <c r="D173" s="315"/>
      <c r="E173" s="315"/>
      <c r="F173" s="338" t="s">
        <v>1946</v>
      </c>
      <c r="G173" s="315"/>
      <c r="H173" s="315" t="s">
        <v>2013</v>
      </c>
      <c r="I173" s="315" t="s">
        <v>1956</v>
      </c>
      <c r="J173" s="315"/>
      <c r="K173" s="363"/>
    </row>
    <row r="174" s="1" customFormat="1" ht="15" customHeight="1">
      <c r="B174" s="340"/>
      <c r="C174" s="315" t="s">
        <v>1965</v>
      </c>
      <c r="D174" s="315"/>
      <c r="E174" s="315"/>
      <c r="F174" s="338" t="s">
        <v>1952</v>
      </c>
      <c r="G174" s="315"/>
      <c r="H174" s="315" t="s">
        <v>2013</v>
      </c>
      <c r="I174" s="315" t="s">
        <v>1948</v>
      </c>
      <c r="J174" s="315">
        <v>50</v>
      </c>
      <c r="K174" s="363"/>
    </row>
    <row r="175" s="1" customFormat="1" ht="15" customHeight="1">
      <c r="B175" s="340"/>
      <c r="C175" s="315" t="s">
        <v>1973</v>
      </c>
      <c r="D175" s="315"/>
      <c r="E175" s="315"/>
      <c r="F175" s="338" t="s">
        <v>1952</v>
      </c>
      <c r="G175" s="315"/>
      <c r="H175" s="315" t="s">
        <v>2013</v>
      </c>
      <c r="I175" s="315" t="s">
        <v>1948</v>
      </c>
      <c r="J175" s="315">
        <v>50</v>
      </c>
      <c r="K175" s="363"/>
    </row>
    <row r="176" s="1" customFormat="1" ht="15" customHeight="1">
      <c r="B176" s="340"/>
      <c r="C176" s="315" t="s">
        <v>1971</v>
      </c>
      <c r="D176" s="315"/>
      <c r="E176" s="315"/>
      <c r="F176" s="338" t="s">
        <v>1952</v>
      </c>
      <c r="G176" s="315"/>
      <c r="H176" s="315" t="s">
        <v>2013</v>
      </c>
      <c r="I176" s="315" t="s">
        <v>1948</v>
      </c>
      <c r="J176" s="315">
        <v>50</v>
      </c>
      <c r="K176" s="363"/>
    </row>
    <row r="177" s="1" customFormat="1" ht="15" customHeight="1">
      <c r="B177" s="340"/>
      <c r="C177" s="315" t="s">
        <v>155</v>
      </c>
      <c r="D177" s="315"/>
      <c r="E177" s="315"/>
      <c r="F177" s="338" t="s">
        <v>1946</v>
      </c>
      <c r="G177" s="315"/>
      <c r="H177" s="315" t="s">
        <v>2014</v>
      </c>
      <c r="I177" s="315" t="s">
        <v>2015</v>
      </c>
      <c r="J177" s="315"/>
      <c r="K177" s="363"/>
    </row>
    <row r="178" s="1" customFormat="1" ht="15" customHeight="1">
      <c r="B178" s="340"/>
      <c r="C178" s="315" t="s">
        <v>64</v>
      </c>
      <c r="D178" s="315"/>
      <c r="E178" s="315"/>
      <c r="F178" s="338" t="s">
        <v>1946</v>
      </c>
      <c r="G178" s="315"/>
      <c r="H178" s="315" t="s">
        <v>2016</v>
      </c>
      <c r="I178" s="315" t="s">
        <v>2017</v>
      </c>
      <c r="J178" s="315">
        <v>1</v>
      </c>
      <c r="K178" s="363"/>
    </row>
    <row r="179" s="1" customFormat="1" ht="15" customHeight="1">
      <c r="B179" s="340"/>
      <c r="C179" s="315" t="s">
        <v>60</v>
      </c>
      <c r="D179" s="315"/>
      <c r="E179" s="315"/>
      <c r="F179" s="338" t="s">
        <v>1946</v>
      </c>
      <c r="G179" s="315"/>
      <c r="H179" s="315" t="s">
        <v>2018</v>
      </c>
      <c r="I179" s="315" t="s">
        <v>1948</v>
      </c>
      <c r="J179" s="315">
        <v>20</v>
      </c>
      <c r="K179" s="363"/>
    </row>
    <row r="180" s="1" customFormat="1" ht="15" customHeight="1">
      <c r="B180" s="340"/>
      <c r="C180" s="315" t="s">
        <v>61</v>
      </c>
      <c r="D180" s="315"/>
      <c r="E180" s="315"/>
      <c r="F180" s="338" t="s">
        <v>1946</v>
      </c>
      <c r="G180" s="315"/>
      <c r="H180" s="315" t="s">
        <v>2019</v>
      </c>
      <c r="I180" s="315" t="s">
        <v>1948</v>
      </c>
      <c r="J180" s="315">
        <v>255</v>
      </c>
      <c r="K180" s="363"/>
    </row>
    <row r="181" s="1" customFormat="1" ht="15" customHeight="1">
      <c r="B181" s="340"/>
      <c r="C181" s="315" t="s">
        <v>156</v>
      </c>
      <c r="D181" s="315"/>
      <c r="E181" s="315"/>
      <c r="F181" s="338" t="s">
        <v>1946</v>
      </c>
      <c r="G181" s="315"/>
      <c r="H181" s="315" t="s">
        <v>1910</v>
      </c>
      <c r="I181" s="315" t="s">
        <v>1948</v>
      </c>
      <c r="J181" s="315">
        <v>10</v>
      </c>
      <c r="K181" s="363"/>
    </row>
    <row r="182" s="1" customFormat="1" ht="15" customHeight="1">
      <c r="B182" s="340"/>
      <c r="C182" s="315" t="s">
        <v>157</v>
      </c>
      <c r="D182" s="315"/>
      <c r="E182" s="315"/>
      <c r="F182" s="338" t="s">
        <v>1946</v>
      </c>
      <c r="G182" s="315"/>
      <c r="H182" s="315" t="s">
        <v>2020</v>
      </c>
      <c r="I182" s="315" t="s">
        <v>1981</v>
      </c>
      <c r="J182" s="315"/>
      <c r="K182" s="363"/>
    </row>
    <row r="183" s="1" customFormat="1" ht="15" customHeight="1">
      <c r="B183" s="340"/>
      <c r="C183" s="315" t="s">
        <v>2021</v>
      </c>
      <c r="D183" s="315"/>
      <c r="E183" s="315"/>
      <c r="F183" s="338" t="s">
        <v>1946</v>
      </c>
      <c r="G183" s="315"/>
      <c r="H183" s="315" t="s">
        <v>2022</v>
      </c>
      <c r="I183" s="315" t="s">
        <v>1981</v>
      </c>
      <c r="J183" s="315"/>
      <c r="K183" s="363"/>
    </row>
    <row r="184" s="1" customFormat="1" ht="15" customHeight="1">
      <c r="B184" s="340"/>
      <c r="C184" s="315" t="s">
        <v>2010</v>
      </c>
      <c r="D184" s="315"/>
      <c r="E184" s="315"/>
      <c r="F184" s="338" t="s">
        <v>1946</v>
      </c>
      <c r="G184" s="315"/>
      <c r="H184" s="315" t="s">
        <v>2023</v>
      </c>
      <c r="I184" s="315" t="s">
        <v>1981</v>
      </c>
      <c r="J184" s="315"/>
      <c r="K184" s="363"/>
    </row>
    <row r="185" s="1" customFormat="1" ht="15" customHeight="1">
      <c r="B185" s="340"/>
      <c r="C185" s="315" t="s">
        <v>159</v>
      </c>
      <c r="D185" s="315"/>
      <c r="E185" s="315"/>
      <c r="F185" s="338" t="s">
        <v>1952</v>
      </c>
      <c r="G185" s="315"/>
      <c r="H185" s="315" t="s">
        <v>2024</v>
      </c>
      <c r="I185" s="315" t="s">
        <v>1948</v>
      </c>
      <c r="J185" s="315">
        <v>50</v>
      </c>
      <c r="K185" s="363"/>
    </row>
    <row r="186" s="1" customFormat="1" ht="15" customHeight="1">
      <c r="B186" s="340"/>
      <c r="C186" s="315" t="s">
        <v>2025</v>
      </c>
      <c r="D186" s="315"/>
      <c r="E186" s="315"/>
      <c r="F186" s="338" t="s">
        <v>1952</v>
      </c>
      <c r="G186" s="315"/>
      <c r="H186" s="315" t="s">
        <v>2026</v>
      </c>
      <c r="I186" s="315" t="s">
        <v>2027</v>
      </c>
      <c r="J186" s="315"/>
      <c r="K186" s="363"/>
    </row>
    <row r="187" s="1" customFormat="1" ht="15" customHeight="1">
      <c r="B187" s="340"/>
      <c r="C187" s="315" t="s">
        <v>2028</v>
      </c>
      <c r="D187" s="315"/>
      <c r="E187" s="315"/>
      <c r="F187" s="338" t="s">
        <v>1952</v>
      </c>
      <c r="G187" s="315"/>
      <c r="H187" s="315" t="s">
        <v>2029</v>
      </c>
      <c r="I187" s="315" t="s">
        <v>2027</v>
      </c>
      <c r="J187" s="315"/>
      <c r="K187" s="363"/>
    </row>
    <row r="188" s="1" customFormat="1" ht="15" customHeight="1">
      <c r="B188" s="340"/>
      <c r="C188" s="315" t="s">
        <v>2030</v>
      </c>
      <c r="D188" s="315"/>
      <c r="E188" s="315"/>
      <c r="F188" s="338" t="s">
        <v>1952</v>
      </c>
      <c r="G188" s="315"/>
      <c r="H188" s="315" t="s">
        <v>2031</v>
      </c>
      <c r="I188" s="315" t="s">
        <v>2027</v>
      </c>
      <c r="J188" s="315"/>
      <c r="K188" s="363"/>
    </row>
    <row r="189" s="1" customFormat="1" ht="15" customHeight="1">
      <c r="B189" s="340"/>
      <c r="C189" s="376" t="s">
        <v>2032</v>
      </c>
      <c r="D189" s="315"/>
      <c r="E189" s="315"/>
      <c r="F189" s="338" t="s">
        <v>1952</v>
      </c>
      <c r="G189" s="315"/>
      <c r="H189" s="315" t="s">
        <v>2033</v>
      </c>
      <c r="I189" s="315" t="s">
        <v>2034</v>
      </c>
      <c r="J189" s="377" t="s">
        <v>2035</v>
      </c>
      <c r="K189" s="363"/>
    </row>
    <row r="190" s="17" customFormat="1" ht="15" customHeight="1">
      <c r="B190" s="378"/>
      <c r="C190" s="379" t="s">
        <v>2036</v>
      </c>
      <c r="D190" s="380"/>
      <c r="E190" s="380"/>
      <c r="F190" s="381" t="s">
        <v>1952</v>
      </c>
      <c r="G190" s="380"/>
      <c r="H190" s="380" t="s">
        <v>2037</v>
      </c>
      <c r="I190" s="380" t="s">
        <v>2034</v>
      </c>
      <c r="J190" s="382" t="s">
        <v>2035</v>
      </c>
      <c r="K190" s="383"/>
    </row>
    <row r="191" s="1" customFormat="1" ht="15" customHeight="1">
      <c r="B191" s="340"/>
      <c r="C191" s="376" t="s">
        <v>49</v>
      </c>
      <c r="D191" s="315"/>
      <c r="E191" s="315"/>
      <c r="F191" s="338" t="s">
        <v>1946</v>
      </c>
      <c r="G191" s="315"/>
      <c r="H191" s="312" t="s">
        <v>2038</v>
      </c>
      <c r="I191" s="315" t="s">
        <v>2039</v>
      </c>
      <c r="J191" s="315"/>
      <c r="K191" s="363"/>
    </row>
    <row r="192" s="1" customFormat="1" ht="15" customHeight="1">
      <c r="B192" s="340"/>
      <c r="C192" s="376" t="s">
        <v>2040</v>
      </c>
      <c r="D192" s="315"/>
      <c r="E192" s="315"/>
      <c r="F192" s="338" t="s">
        <v>1946</v>
      </c>
      <c r="G192" s="315"/>
      <c r="H192" s="315" t="s">
        <v>2041</v>
      </c>
      <c r="I192" s="315" t="s">
        <v>1981</v>
      </c>
      <c r="J192" s="315"/>
      <c r="K192" s="363"/>
    </row>
    <row r="193" s="1" customFormat="1" ht="15" customHeight="1">
      <c r="B193" s="340"/>
      <c r="C193" s="376" t="s">
        <v>2042</v>
      </c>
      <c r="D193" s="315"/>
      <c r="E193" s="315"/>
      <c r="F193" s="338" t="s">
        <v>1946</v>
      </c>
      <c r="G193" s="315"/>
      <c r="H193" s="315" t="s">
        <v>2043</v>
      </c>
      <c r="I193" s="315" t="s">
        <v>1981</v>
      </c>
      <c r="J193" s="315"/>
      <c r="K193" s="363"/>
    </row>
    <row r="194" s="1" customFormat="1" ht="15" customHeight="1">
      <c r="B194" s="340"/>
      <c r="C194" s="376" t="s">
        <v>2044</v>
      </c>
      <c r="D194" s="315"/>
      <c r="E194" s="315"/>
      <c r="F194" s="338" t="s">
        <v>1952</v>
      </c>
      <c r="G194" s="315"/>
      <c r="H194" s="315" t="s">
        <v>2045</v>
      </c>
      <c r="I194" s="315" t="s">
        <v>1981</v>
      </c>
      <c r="J194" s="315"/>
      <c r="K194" s="363"/>
    </row>
    <row r="195" s="1" customFormat="1" ht="15" customHeight="1">
      <c r="B195" s="369"/>
      <c r="C195" s="384"/>
      <c r="D195" s="349"/>
      <c r="E195" s="349"/>
      <c r="F195" s="349"/>
      <c r="G195" s="349"/>
      <c r="H195" s="349"/>
      <c r="I195" s="349"/>
      <c r="J195" s="349"/>
      <c r="K195" s="370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51"/>
      <c r="C197" s="361"/>
      <c r="D197" s="361"/>
      <c r="E197" s="361"/>
      <c r="F197" s="371"/>
      <c r="G197" s="361"/>
      <c r="H197" s="361"/>
      <c r="I197" s="361"/>
      <c r="J197" s="361"/>
      <c r="K197" s="351"/>
    </row>
    <row r="198" s="1" customFormat="1" ht="18.75" customHeight="1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</row>
    <row r="199" s="1" customFormat="1" ht="13.5">
      <c r="B199" s="302"/>
      <c r="C199" s="303"/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1">
      <c r="B200" s="305"/>
      <c r="C200" s="306" t="s">
        <v>2046</v>
      </c>
      <c r="D200" s="306"/>
      <c r="E200" s="306"/>
      <c r="F200" s="306"/>
      <c r="G200" s="306"/>
      <c r="H200" s="306"/>
      <c r="I200" s="306"/>
      <c r="J200" s="306"/>
      <c r="K200" s="307"/>
    </row>
    <row r="201" s="1" customFormat="1" ht="25.5" customHeight="1">
      <c r="B201" s="305"/>
      <c r="C201" s="385" t="s">
        <v>2047</v>
      </c>
      <c r="D201" s="385"/>
      <c r="E201" s="385"/>
      <c r="F201" s="385" t="s">
        <v>2048</v>
      </c>
      <c r="G201" s="386"/>
      <c r="H201" s="385" t="s">
        <v>2049</v>
      </c>
      <c r="I201" s="385"/>
      <c r="J201" s="385"/>
      <c r="K201" s="307"/>
    </row>
    <row r="202" s="1" customFormat="1" ht="5.25" customHeight="1">
      <c r="B202" s="340"/>
      <c r="C202" s="335"/>
      <c r="D202" s="335"/>
      <c r="E202" s="335"/>
      <c r="F202" s="335"/>
      <c r="G202" s="361"/>
      <c r="H202" s="335"/>
      <c r="I202" s="335"/>
      <c r="J202" s="335"/>
      <c r="K202" s="363"/>
    </row>
    <row r="203" s="1" customFormat="1" ht="15" customHeight="1">
      <c r="B203" s="340"/>
      <c r="C203" s="315" t="s">
        <v>2039</v>
      </c>
      <c r="D203" s="315"/>
      <c r="E203" s="315"/>
      <c r="F203" s="338" t="s">
        <v>50</v>
      </c>
      <c r="G203" s="315"/>
      <c r="H203" s="315" t="s">
        <v>2050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51</v>
      </c>
      <c r="G204" s="315"/>
      <c r="H204" s="315" t="s">
        <v>2051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54</v>
      </c>
      <c r="G205" s="315"/>
      <c r="H205" s="315" t="s">
        <v>2052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52</v>
      </c>
      <c r="G206" s="315"/>
      <c r="H206" s="315" t="s">
        <v>2053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 t="s">
        <v>53</v>
      </c>
      <c r="G207" s="315"/>
      <c r="H207" s="315" t="s">
        <v>2054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/>
      <c r="G208" s="315"/>
      <c r="H208" s="315"/>
      <c r="I208" s="315"/>
      <c r="J208" s="315"/>
      <c r="K208" s="363"/>
    </row>
    <row r="209" s="1" customFormat="1" ht="15" customHeight="1">
      <c r="B209" s="340"/>
      <c r="C209" s="315" t="s">
        <v>1993</v>
      </c>
      <c r="D209" s="315"/>
      <c r="E209" s="315"/>
      <c r="F209" s="338" t="s">
        <v>85</v>
      </c>
      <c r="G209" s="315"/>
      <c r="H209" s="315" t="s">
        <v>2055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1891</v>
      </c>
      <c r="G210" s="315"/>
      <c r="H210" s="315" t="s">
        <v>1892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1889</v>
      </c>
      <c r="G211" s="315"/>
      <c r="H211" s="315" t="s">
        <v>2056</v>
      </c>
      <c r="I211" s="315"/>
      <c r="J211" s="315"/>
      <c r="K211" s="363"/>
    </row>
    <row r="212" s="1" customFormat="1" ht="15" customHeight="1">
      <c r="B212" s="387"/>
      <c r="C212" s="315"/>
      <c r="D212" s="315"/>
      <c r="E212" s="315"/>
      <c r="F212" s="338" t="s">
        <v>118</v>
      </c>
      <c r="G212" s="376"/>
      <c r="H212" s="367" t="s">
        <v>119</v>
      </c>
      <c r="I212" s="367"/>
      <c r="J212" s="367"/>
      <c r="K212" s="388"/>
    </row>
    <row r="213" s="1" customFormat="1" ht="15" customHeight="1">
      <c r="B213" s="387"/>
      <c r="C213" s="315"/>
      <c r="D213" s="315"/>
      <c r="E213" s="315"/>
      <c r="F213" s="338" t="s">
        <v>1893</v>
      </c>
      <c r="G213" s="376"/>
      <c r="H213" s="367" t="s">
        <v>2057</v>
      </c>
      <c r="I213" s="367"/>
      <c r="J213" s="367"/>
      <c r="K213" s="388"/>
    </row>
    <row r="214" s="1" customFormat="1" ht="15" customHeight="1">
      <c r="B214" s="387"/>
      <c r="C214" s="315"/>
      <c r="D214" s="315"/>
      <c r="E214" s="315"/>
      <c r="F214" s="338"/>
      <c r="G214" s="376"/>
      <c r="H214" s="367"/>
      <c r="I214" s="367"/>
      <c r="J214" s="367"/>
      <c r="K214" s="388"/>
    </row>
    <row r="215" s="1" customFormat="1" ht="15" customHeight="1">
      <c r="B215" s="387"/>
      <c r="C215" s="315" t="s">
        <v>2017</v>
      </c>
      <c r="D215" s="315"/>
      <c r="E215" s="315"/>
      <c r="F215" s="338">
        <v>1</v>
      </c>
      <c r="G215" s="376"/>
      <c r="H215" s="367" t="s">
        <v>2058</v>
      </c>
      <c r="I215" s="367"/>
      <c r="J215" s="367"/>
      <c r="K215" s="388"/>
    </row>
    <row r="216" s="1" customFormat="1" ht="15" customHeight="1">
      <c r="B216" s="387"/>
      <c r="C216" s="315"/>
      <c r="D216" s="315"/>
      <c r="E216" s="315"/>
      <c r="F216" s="338">
        <v>2</v>
      </c>
      <c r="G216" s="376"/>
      <c r="H216" s="367" t="s">
        <v>2059</v>
      </c>
      <c r="I216" s="367"/>
      <c r="J216" s="367"/>
      <c r="K216" s="388"/>
    </row>
    <row r="217" s="1" customFormat="1" ht="15" customHeight="1">
      <c r="B217" s="387"/>
      <c r="C217" s="315"/>
      <c r="D217" s="315"/>
      <c r="E217" s="315"/>
      <c r="F217" s="338">
        <v>3</v>
      </c>
      <c r="G217" s="376"/>
      <c r="H217" s="367" t="s">
        <v>2060</v>
      </c>
      <c r="I217" s="367"/>
      <c r="J217" s="367"/>
      <c r="K217" s="388"/>
    </row>
    <row r="218" s="1" customFormat="1" ht="15" customHeight="1">
      <c r="B218" s="387"/>
      <c r="C218" s="315"/>
      <c r="D218" s="315"/>
      <c r="E218" s="315"/>
      <c r="F218" s="338">
        <v>4</v>
      </c>
      <c r="G218" s="376"/>
      <c r="H218" s="367" t="s">
        <v>2061</v>
      </c>
      <c r="I218" s="367"/>
      <c r="J218" s="367"/>
      <c r="K218" s="388"/>
    </row>
    <row r="219" s="1" customFormat="1" ht="12.75" customHeight="1">
      <c r="B219" s="389"/>
      <c r="C219" s="390"/>
      <c r="D219" s="390"/>
      <c r="E219" s="390"/>
      <c r="F219" s="390"/>
      <c r="G219" s="390"/>
      <c r="H219" s="390"/>
      <c r="I219" s="390"/>
      <c r="J219" s="390"/>
      <c r="K219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  <c r="AZ2" s="140" t="s">
        <v>125</v>
      </c>
      <c r="BA2" s="140" t="s">
        <v>126</v>
      </c>
      <c r="BB2" s="140" t="s">
        <v>127</v>
      </c>
      <c r="BC2" s="140" t="s">
        <v>128</v>
      </c>
      <c r="BD2" s="140" t="s">
        <v>129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134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ROUND(J100,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ROUND((SUM(BE100:BE376)),  2)</f>
        <v>0</v>
      </c>
      <c r="G35" s="40"/>
      <c r="H35" s="40"/>
      <c r="I35" s="160">
        <v>0.20999999999999999</v>
      </c>
      <c r="J35" s="159">
        <f>ROUND(((SUM(BE100:BE376))*I35),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ROUND((SUM(BF100:BF376)),  2)</f>
        <v>0</v>
      </c>
      <c r="G36" s="40"/>
      <c r="H36" s="40"/>
      <c r="I36" s="160">
        <v>0.12</v>
      </c>
      <c r="J36" s="159">
        <f>ROUND(((SUM(BF100:BF376))*I36),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ROUND((SUM(BG100:BG376)),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ROUND((SUM(BH100:BH376)),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ROUND((SUM(BI100:BI376)),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D.1.1 - Architektonicko stavební řešení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J100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J101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140</v>
      </c>
      <c r="E65" s="185"/>
      <c r="F65" s="185"/>
      <c r="G65" s="185"/>
      <c r="H65" s="185"/>
      <c r="I65" s="185"/>
      <c r="J65" s="186">
        <f>J102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141</v>
      </c>
      <c r="E66" s="185"/>
      <c r="F66" s="185"/>
      <c r="G66" s="185"/>
      <c r="H66" s="185"/>
      <c r="I66" s="185"/>
      <c r="J66" s="186">
        <f>J108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142</v>
      </c>
      <c r="E67" s="185"/>
      <c r="F67" s="185"/>
      <c r="G67" s="185"/>
      <c r="H67" s="185"/>
      <c r="I67" s="185"/>
      <c r="J67" s="186">
        <f>J116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143</v>
      </c>
      <c r="E68" s="185"/>
      <c r="F68" s="185"/>
      <c r="G68" s="185"/>
      <c r="H68" s="185"/>
      <c r="I68" s="185"/>
      <c r="J68" s="186">
        <f>J165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144</v>
      </c>
      <c r="E69" s="185"/>
      <c r="F69" s="185"/>
      <c r="G69" s="185"/>
      <c r="H69" s="185"/>
      <c r="I69" s="185"/>
      <c r="J69" s="186">
        <f>J195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145</v>
      </c>
      <c r="E70" s="185"/>
      <c r="F70" s="185"/>
      <c r="G70" s="185"/>
      <c r="H70" s="185"/>
      <c r="I70" s="185"/>
      <c r="J70" s="186">
        <f>J208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146</v>
      </c>
      <c r="E71" s="180"/>
      <c r="F71" s="180"/>
      <c r="G71" s="180"/>
      <c r="H71" s="180"/>
      <c r="I71" s="180"/>
      <c r="J71" s="181">
        <f>J213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7"/>
      <c r="D72" s="184" t="s">
        <v>147</v>
      </c>
      <c r="E72" s="185"/>
      <c r="F72" s="185"/>
      <c r="G72" s="185"/>
      <c r="H72" s="185"/>
      <c r="I72" s="185"/>
      <c r="J72" s="186">
        <f>J214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148</v>
      </c>
      <c r="E73" s="185"/>
      <c r="F73" s="185"/>
      <c r="G73" s="185"/>
      <c r="H73" s="185"/>
      <c r="I73" s="185"/>
      <c r="J73" s="186">
        <f>J233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149</v>
      </c>
      <c r="E74" s="185"/>
      <c r="F74" s="185"/>
      <c r="G74" s="185"/>
      <c r="H74" s="185"/>
      <c r="I74" s="185"/>
      <c r="J74" s="186">
        <f>J250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150</v>
      </c>
      <c r="E75" s="185"/>
      <c r="F75" s="185"/>
      <c r="G75" s="185"/>
      <c r="H75" s="185"/>
      <c r="I75" s="185"/>
      <c r="J75" s="186">
        <f>J309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7"/>
      <c r="D76" s="184" t="s">
        <v>151</v>
      </c>
      <c r="E76" s="185"/>
      <c r="F76" s="185"/>
      <c r="G76" s="185"/>
      <c r="H76" s="185"/>
      <c r="I76" s="185"/>
      <c r="J76" s="186">
        <f>J329</f>
        <v>0</v>
      </c>
      <c r="K76" s="127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7"/>
      <c r="D77" s="184" t="s">
        <v>152</v>
      </c>
      <c r="E77" s="185"/>
      <c r="F77" s="185"/>
      <c r="G77" s="185"/>
      <c r="H77" s="185"/>
      <c r="I77" s="185"/>
      <c r="J77" s="186">
        <f>J341</f>
        <v>0</v>
      </c>
      <c r="K77" s="127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7"/>
      <c r="D78" s="184" t="s">
        <v>153</v>
      </c>
      <c r="E78" s="185"/>
      <c r="F78" s="185"/>
      <c r="G78" s="185"/>
      <c r="H78" s="185"/>
      <c r="I78" s="185"/>
      <c r="J78" s="186">
        <f>J358</f>
        <v>0</v>
      </c>
      <c r="K78" s="127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154</v>
      </c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Hala Rondo - Rekonstrukce ledové plochy</v>
      </c>
      <c r="F88" s="34"/>
      <c r="G88" s="34"/>
      <c r="H88" s="34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131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6.5" customHeight="1">
      <c r="A90" s="40"/>
      <c r="B90" s="41"/>
      <c r="C90" s="42"/>
      <c r="D90" s="42"/>
      <c r="E90" s="172" t="s">
        <v>132</v>
      </c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133</v>
      </c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E11</f>
        <v>D.1.1 - Architektonicko stavební řešení</v>
      </c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23</v>
      </c>
      <c r="D94" s="42"/>
      <c r="E94" s="42"/>
      <c r="F94" s="29" t="str">
        <f>F14</f>
        <v>Brno, Hala Rondo</v>
      </c>
      <c r="G94" s="42"/>
      <c r="H94" s="42"/>
      <c r="I94" s="34" t="s">
        <v>25</v>
      </c>
      <c r="J94" s="74" t="str">
        <f>IF(J14="","",J14)</f>
        <v>1. 9. 2023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4" t="s">
        <v>29</v>
      </c>
      <c r="D96" s="42"/>
      <c r="E96" s="42"/>
      <c r="F96" s="29" t="str">
        <f>E17</f>
        <v>STAREZ - SPORT, a.s.</v>
      </c>
      <c r="G96" s="42"/>
      <c r="H96" s="42"/>
      <c r="I96" s="34" t="s">
        <v>37</v>
      </c>
      <c r="J96" s="38" t="str">
        <f>E23</f>
        <v>AS PROJECT CZ s.r.o.</v>
      </c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35</v>
      </c>
      <c r="D97" s="42"/>
      <c r="E97" s="42"/>
      <c r="F97" s="29" t="str">
        <f>IF(E20="","",E20)</f>
        <v>Vyplň údaj</v>
      </c>
      <c r="G97" s="42"/>
      <c r="H97" s="42"/>
      <c r="I97" s="34" t="s">
        <v>41</v>
      </c>
      <c r="J97" s="38" t="str">
        <f>E26</f>
        <v xml:space="preserve"> </v>
      </c>
      <c r="K97" s="42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8"/>
      <c r="B99" s="189"/>
      <c r="C99" s="190" t="s">
        <v>155</v>
      </c>
      <c r="D99" s="191" t="s">
        <v>64</v>
      </c>
      <c r="E99" s="191" t="s">
        <v>60</v>
      </c>
      <c r="F99" s="191" t="s">
        <v>61</v>
      </c>
      <c r="G99" s="191" t="s">
        <v>156</v>
      </c>
      <c r="H99" s="191" t="s">
        <v>157</v>
      </c>
      <c r="I99" s="191" t="s">
        <v>158</v>
      </c>
      <c r="J99" s="191" t="s">
        <v>137</v>
      </c>
      <c r="K99" s="192" t="s">
        <v>159</v>
      </c>
      <c r="L99" s="193"/>
      <c r="M99" s="94" t="s">
        <v>20</v>
      </c>
      <c r="N99" s="95" t="s">
        <v>49</v>
      </c>
      <c r="O99" s="95" t="s">
        <v>160</v>
      </c>
      <c r="P99" s="95" t="s">
        <v>161</v>
      </c>
      <c r="Q99" s="95" t="s">
        <v>162</v>
      </c>
      <c r="R99" s="95" t="s">
        <v>163</v>
      </c>
      <c r="S99" s="95" t="s">
        <v>164</v>
      </c>
      <c r="T99" s="96" t="s">
        <v>165</v>
      </c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</row>
    <row r="100" s="2" customFormat="1" ht="22.8" customHeight="1">
      <c r="A100" s="40"/>
      <c r="B100" s="41"/>
      <c r="C100" s="101" t="s">
        <v>166</v>
      </c>
      <c r="D100" s="42"/>
      <c r="E100" s="42"/>
      <c r="F100" s="42"/>
      <c r="G100" s="42"/>
      <c r="H100" s="42"/>
      <c r="I100" s="42"/>
      <c r="J100" s="194">
        <f>BK100</f>
        <v>0</v>
      </c>
      <c r="K100" s="42"/>
      <c r="L100" s="46"/>
      <c r="M100" s="97"/>
      <c r="N100" s="195"/>
      <c r="O100" s="98"/>
      <c r="P100" s="196">
        <f>P101+P213</f>
        <v>0</v>
      </c>
      <c r="Q100" s="98"/>
      <c r="R100" s="196">
        <f>R101+R213</f>
        <v>613.97994655000002</v>
      </c>
      <c r="S100" s="98"/>
      <c r="T100" s="197">
        <f>T101+T213</f>
        <v>7.5212031999999995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78</v>
      </c>
      <c r="AU100" s="19" t="s">
        <v>138</v>
      </c>
      <c r="BK100" s="198">
        <f>BK101+BK213</f>
        <v>0</v>
      </c>
    </row>
    <row r="101" s="12" customFormat="1" ht="25.92" customHeight="1">
      <c r="A101" s="12"/>
      <c r="B101" s="199"/>
      <c r="C101" s="200"/>
      <c r="D101" s="201" t="s">
        <v>78</v>
      </c>
      <c r="E101" s="202" t="s">
        <v>167</v>
      </c>
      <c r="F101" s="202" t="s">
        <v>168</v>
      </c>
      <c r="G101" s="200"/>
      <c r="H101" s="200"/>
      <c r="I101" s="203"/>
      <c r="J101" s="204">
        <f>BK101</f>
        <v>0</v>
      </c>
      <c r="K101" s="200"/>
      <c r="L101" s="205"/>
      <c r="M101" s="206"/>
      <c r="N101" s="207"/>
      <c r="O101" s="207"/>
      <c r="P101" s="208">
        <f>P102+P108+P116+P165+P195+P208</f>
        <v>0</v>
      </c>
      <c r="Q101" s="207"/>
      <c r="R101" s="208">
        <f>R102+R108+R116+R165+R195+R208</f>
        <v>594.46591639999997</v>
      </c>
      <c r="S101" s="207"/>
      <c r="T101" s="209">
        <f>T102+T108+T116+T165+T195+T208</f>
        <v>7.4825999999999997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22</v>
      </c>
      <c r="AT101" s="211" t="s">
        <v>78</v>
      </c>
      <c r="AU101" s="211" t="s">
        <v>79</v>
      </c>
      <c r="AY101" s="210" t="s">
        <v>169</v>
      </c>
      <c r="BK101" s="212">
        <f>BK102+BK108+BK116+BK165+BK195+BK208</f>
        <v>0</v>
      </c>
    </row>
    <row r="102" s="12" customFormat="1" ht="22.8" customHeight="1">
      <c r="A102" s="12"/>
      <c r="B102" s="199"/>
      <c r="C102" s="200"/>
      <c r="D102" s="201" t="s">
        <v>78</v>
      </c>
      <c r="E102" s="213" t="s">
        <v>87</v>
      </c>
      <c r="F102" s="213" t="s">
        <v>170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SUM(P103:P107)</f>
        <v>0</v>
      </c>
      <c r="Q102" s="207"/>
      <c r="R102" s="208">
        <f>SUM(R103:R107)</f>
        <v>242.85902276999997</v>
      </c>
      <c r="S102" s="207"/>
      <c r="T102" s="209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22</v>
      </c>
      <c r="AT102" s="211" t="s">
        <v>78</v>
      </c>
      <c r="AU102" s="211" t="s">
        <v>22</v>
      </c>
      <c r="AY102" s="210" t="s">
        <v>169</v>
      </c>
      <c r="BK102" s="212">
        <f>SUM(BK103:BK107)</f>
        <v>0</v>
      </c>
    </row>
    <row r="103" s="2" customFormat="1" ht="24.15" customHeight="1">
      <c r="A103" s="40"/>
      <c r="B103" s="41"/>
      <c r="C103" s="215" t="s">
        <v>22</v>
      </c>
      <c r="D103" s="215" t="s">
        <v>171</v>
      </c>
      <c r="E103" s="216" t="s">
        <v>172</v>
      </c>
      <c r="F103" s="217" t="s">
        <v>173</v>
      </c>
      <c r="G103" s="218" t="s">
        <v>174</v>
      </c>
      <c r="H103" s="219">
        <v>97.070999999999998</v>
      </c>
      <c r="I103" s="220"/>
      <c r="J103" s="221">
        <f>ROUND(I103*H103,2)</f>
        <v>0</v>
      </c>
      <c r="K103" s="217" t="s">
        <v>175</v>
      </c>
      <c r="L103" s="46"/>
      <c r="M103" s="222" t="s">
        <v>20</v>
      </c>
      <c r="N103" s="223" t="s">
        <v>50</v>
      </c>
      <c r="O103" s="86"/>
      <c r="P103" s="224">
        <f>O103*H103</f>
        <v>0</v>
      </c>
      <c r="Q103" s="224">
        <v>2.5018699999999998</v>
      </c>
      <c r="R103" s="224">
        <f>Q103*H103</f>
        <v>242.85902276999997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176</v>
      </c>
      <c r="AT103" s="226" t="s">
        <v>171</v>
      </c>
      <c r="AU103" s="226" t="s">
        <v>87</v>
      </c>
      <c r="AY103" s="19" t="s">
        <v>169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22</v>
      </c>
      <c r="BK103" s="227">
        <f>ROUND(I103*H103,2)</f>
        <v>0</v>
      </c>
      <c r="BL103" s="19" t="s">
        <v>176</v>
      </c>
      <c r="BM103" s="226" t="s">
        <v>177</v>
      </c>
    </row>
    <row r="104" s="2" customFormat="1">
      <c r="A104" s="40"/>
      <c r="B104" s="41"/>
      <c r="C104" s="42"/>
      <c r="D104" s="228" t="s">
        <v>178</v>
      </c>
      <c r="E104" s="42"/>
      <c r="F104" s="229" t="s">
        <v>179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87</v>
      </c>
    </row>
    <row r="105" s="13" customFormat="1">
      <c r="A105" s="13"/>
      <c r="B105" s="233"/>
      <c r="C105" s="234"/>
      <c r="D105" s="235" t="s">
        <v>180</v>
      </c>
      <c r="E105" s="236" t="s">
        <v>20</v>
      </c>
      <c r="F105" s="237" t="s">
        <v>181</v>
      </c>
      <c r="G105" s="234"/>
      <c r="H105" s="236" t="s">
        <v>20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180</v>
      </c>
      <c r="AU105" s="243" t="s">
        <v>87</v>
      </c>
      <c r="AV105" s="13" t="s">
        <v>22</v>
      </c>
      <c r="AW105" s="13" t="s">
        <v>182</v>
      </c>
      <c r="AX105" s="13" t="s">
        <v>79</v>
      </c>
      <c r="AY105" s="243" t="s">
        <v>169</v>
      </c>
    </row>
    <row r="106" s="14" customFormat="1">
      <c r="A106" s="14"/>
      <c r="B106" s="244"/>
      <c r="C106" s="245"/>
      <c r="D106" s="235" t="s">
        <v>180</v>
      </c>
      <c r="E106" s="246" t="s">
        <v>20</v>
      </c>
      <c r="F106" s="247" t="s">
        <v>183</v>
      </c>
      <c r="G106" s="245"/>
      <c r="H106" s="248">
        <v>48.535599763595201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180</v>
      </c>
      <c r="AU106" s="254" t="s">
        <v>87</v>
      </c>
      <c r="AV106" s="14" t="s">
        <v>87</v>
      </c>
      <c r="AW106" s="14" t="s">
        <v>182</v>
      </c>
      <c r="AX106" s="14" t="s">
        <v>79</v>
      </c>
      <c r="AY106" s="254" t="s">
        <v>169</v>
      </c>
    </row>
    <row r="107" s="15" customFormat="1">
      <c r="A107" s="15"/>
      <c r="B107" s="255"/>
      <c r="C107" s="256"/>
      <c r="D107" s="235" t="s">
        <v>180</v>
      </c>
      <c r="E107" s="257" t="s">
        <v>20</v>
      </c>
      <c r="F107" s="258" t="s">
        <v>184</v>
      </c>
      <c r="G107" s="256"/>
      <c r="H107" s="259">
        <v>48.535599763595201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180</v>
      </c>
      <c r="AU107" s="265" t="s">
        <v>87</v>
      </c>
      <c r="AV107" s="15" t="s">
        <v>176</v>
      </c>
      <c r="AW107" s="15" t="s">
        <v>182</v>
      </c>
      <c r="AX107" s="15" t="s">
        <v>79</v>
      </c>
      <c r="AY107" s="265" t="s">
        <v>169</v>
      </c>
    </row>
    <row r="108" s="12" customFormat="1" ht="22.8" customHeight="1">
      <c r="A108" s="12"/>
      <c r="B108" s="199"/>
      <c r="C108" s="200"/>
      <c r="D108" s="201" t="s">
        <v>78</v>
      </c>
      <c r="E108" s="213" t="s">
        <v>185</v>
      </c>
      <c r="F108" s="213" t="s">
        <v>186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SUM(P109:P115)</f>
        <v>0</v>
      </c>
      <c r="Q108" s="207"/>
      <c r="R108" s="208">
        <f>SUM(R109:R115)</f>
        <v>0</v>
      </c>
      <c r="S108" s="207"/>
      <c r="T108" s="209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22</v>
      </c>
      <c r="AT108" s="211" t="s">
        <v>78</v>
      </c>
      <c r="AU108" s="211" t="s">
        <v>22</v>
      </c>
      <c r="AY108" s="210" t="s">
        <v>169</v>
      </c>
      <c r="BK108" s="212">
        <f>SUM(BK109:BK115)</f>
        <v>0</v>
      </c>
    </row>
    <row r="109" s="2" customFormat="1" ht="24.15" customHeight="1">
      <c r="A109" s="40"/>
      <c r="B109" s="41"/>
      <c r="C109" s="215" t="s">
        <v>87</v>
      </c>
      <c r="D109" s="215" t="s">
        <v>171</v>
      </c>
      <c r="E109" s="216" t="s">
        <v>187</v>
      </c>
      <c r="F109" s="217" t="s">
        <v>188</v>
      </c>
      <c r="G109" s="218" t="s">
        <v>127</v>
      </c>
      <c r="H109" s="219">
        <v>431.51999999999998</v>
      </c>
      <c r="I109" s="220"/>
      <c r="J109" s="221">
        <f>ROUND(I109*H109,2)</f>
        <v>0</v>
      </c>
      <c r="K109" s="217" t="s">
        <v>175</v>
      </c>
      <c r="L109" s="46"/>
      <c r="M109" s="222" t="s">
        <v>20</v>
      </c>
      <c r="N109" s="223" t="s">
        <v>50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176</v>
      </c>
      <c r="AT109" s="226" t="s">
        <v>171</v>
      </c>
      <c r="AU109" s="226" t="s">
        <v>87</v>
      </c>
      <c r="AY109" s="19" t="s">
        <v>169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176</v>
      </c>
      <c r="BM109" s="226" t="s">
        <v>189</v>
      </c>
    </row>
    <row r="110" s="2" customFormat="1">
      <c r="A110" s="40"/>
      <c r="B110" s="41"/>
      <c r="C110" s="42"/>
      <c r="D110" s="228" t="s">
        <v>178</v>
      </c>
      <c r="E110" s="42"/>
      <c r="F110" s="229" t="s">
        <v>190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178</v>
      </c>
      <c r="AU110" s="19" t="s">
        <v>87</v>
      </c>
    </row>
    <row r="111" s="2" customFormat="1" ht="44.25" customHeight="1">
      <c r="A111" s="40"/>
      <c r="B111" s="41"/>
      <c r="C111" s="215" t="s">
        <v>129</v>
      </c>
      <c r="D111" s="215" t="s">
        <v>171</v>
      </c>
      <c r="E111" s="216" t="s">
        <v>191</v>
      </c>
      <c r="F111" s="217" t="s">
        <v>192</v>
      </c>
      <c r="G111" s="218" t="s">
        <v>127</v>
      </c>
      <c r="H111" s="219">
        <v>431.51999999999998</v>
      </c>
      <c r="I111" s="220"/>
      <c r="J111" s="221">
        <f>ROUND(I111*H111,2)</f>
        <v>0</v>
      </c>
      <c r="K111" s="217" t="s">
        <v>175</v>
      </c>
      <c r="L111" s="46"/>
      <c r="M111" s="222" t="s">
        <v>20</v>
      </c>
      <c r="N111" s="223" t="s">
        <v>50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176</v>
      </c>
      <c r="AT111" s="226" t="s">
        <v>171</v>
      </c>
      <c r="AU111" s="226" t="s">
        <v>87</v>
      </c>
      <c r="AY111" s="19" t="s">
        <v>169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22</v>
      </c>
      <c r="BK111" s="227">
        <f>ROUND(I111*H111,2)</f>
        <v>0</v>
      </c>
      <c r="BL111" s="19" t="s">
        <v>176</v>
      </c>
      <c r="BM111" s="226" t="s">
        <v>193</v>
      </c>
    </row>
    <row r="112" s="2" customFormat="1">
      <c r="A112" s="40"/>
      <c r="B112" s="41"/>
      <c r="C112" s="42"/>
      <c r="D112" s="228" t="s">
        <v>178</v>
      </c>
      <c r="E112" s="42"/>
      <c r="F112" s="229" t="s">
        <v>194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178</v>
      </c>
      <c r="AU112" s="19" t="s">
        <v>87</v>
      </c>
    </row>
    <row r="113" s="13" customFormat="1">
      <c r="A113" s="13"/>
      <c r="B113" s="233"/>
      <c r="C113" s="234"/>
      <c r="D113" s="235" t="s">
        <v>180</v>
      </c>
      <c r="E113" s="236" t="s">
        <v>20</v>
      </c>
      <c r="F113" s="237" t="s">
        <v>195</v>
      </c>
      <c r="G113" s="234"/>
      <c r="H113" s="236" t="s">
        <v>20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180</v>
      </c>
      <c r="AU113" s="243" t="s">
        <v>87</v>
      </c>
      <c r="AV113" s="13" t="s">
        <v>22</v>
      </c>
      <c r="AW113" s="13" t="s">
        <v>182</v>
      </c>
      <c r="AX113" s="13" t="s">
        <v>79</v>
      </c>
      <c r="AY113" s="243" t="s">
        <v>169</v>
      </c>
    </row>
    <row r="114" s="14" customFormat="1">
      <c r="A114" s="14"/>
      <c r="B114" s="244"/>
      <c r="C114" s="245"/>
      <c r="D114" s="235" t="s">
        <v>180</v>
      </c>
      <c r="E114" s="246" t="s">
        <v>20</v>
      </c>
      <c r="F114" s="247" t="s">
        <v>196</v>
      </c>
      <c r="G114" s="245"/>
      <c r="H114" s="248">
        <v>180.52000000000001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180</v>
      </c>
      <c r="AU114" s="254" t="s">
        <v>87</v>
      </c>
      <c r="AV114" s="14" t="s">
        <v>87</v>
      </c>
      <c r="AW114" s="14" t="s">
        <v>182</v>
      </c>
      <c r="AX114" s="14" t="s">
        <v>79</v>
      </c>
      <c r="AY114" s="254" t="s">
        <v>169</v>
      </c>
    </row>
    <row r="115" s="14" customFormat="1">
      <c r="A115" s="14"/>
      <c r="B115" s="244"/>
      <c r="C115" s="245"/>
      <c r="D115" s="235" t="s">
        <v>180</v>
      </c>
      <c r="E115" s="246" t="s">
        <v>20</v>
      </c>
      <c r="F115" s="247" t="s">
        <v>197</v>
      </c>
      <c r="G115" s="245"/>
      <c r="H115" s="248">
        <v>251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180</v>
      </c>
      <c r="AU115" s="254" t="s">
        <v>87</v>
      </c>
      <c r="AV115" s="14" t="s">
        <v>87</v>
      </c>
      <c r="AW115" s="14" t="s">
        <v>182</v>
      </c>
      <c r="AX115" s="14" t="s">
        <v>79</v>
      </c>
      <c r="AY115" s="254" t="s">
        <v>169</v>
      </c>
    </row>
    <row r="116" s="12" customFormat="1" ht="22.8" customHeight="1">
      <c r="A116" s="12"/>
      <c r="B116" s="199"/>
      <c r="C116" s="200"/>
      <c r="D116" s="201" t="s">
        <v>78</v>
      </c>
      <c r="E116" s="213" t="s">
        <v>198</v>
      </c>
      <c r="F116" s="213" t="s">
        <v>199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SUM(P117:P164)</f>
        <v>0</v>
      </c>
      <c r="Q116" s="207"/>
      <c r="R116" s="208">
        <f>SUM(R117:R164)</f>
        <v>344.66747567999994</v>
      </c>
      <c r="S116" s="207"/>
      <c r="T116" s="209">
        <f>SUM(T117:T164)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22</v>
      </c>
      <c r="AT116" s="211" t="s">
        <v>78</v>
      </c>
      <c r="AU116" s="211" t="s">
        <v>22</v>
      </c>
      <c r="AY116" s="210" t="s">
        <v>169</v>
      </c>
      <c r="BK116" s="212">
        <f>SUM(BK117:BK164)</f>
        <v>0</v>
      </c>
    </row>
    <row r="117" s="2" customFormat="1" ht="33" customHeight="1">
      <c r="A117" s="40"/>
      <c r="B117" s="41"/>
      <c r="C117" s="215" t="s">
        <v>176</v>
      </c>
      <c r="D117" s="215" t="s">
        <v>171</v>
      </c>
      <c r="E117" s="216" t="s">
        <v>200</v>
      </c>
      <c r="F117" s="217" t="s">
        <v>201</v>
      </c>
      <c r="G117" s="218" t="s">
        <v>174</v>
      </c>
      <c r="H117" s="219">
        <v>13.539</v>
      </c>
      <c r="I117" s="220"/>
      <c r="J117" s="221">
        <f>ROUND(I117*H117,2)</f>
        <v>0</v>
      </c>
      <c r="K117" s="217" t="s">
        <v>175</v>
      </c>
      <c r="L117" s="46"/>
      <c r="M117" s="222" t="s">
        <v>20</v>
      </c>
      <c r="N117" s="223" t="s">
        <v>50</v>
      </c>
      <c r="O117" s="86"/>
      <c r="P117" s="224">
        <f>O117*H117</f>
        <v>0</v>
      </c>
      <c r="Q117" s="224">
        <v>2.5018699999999998</v>
      </c>
      <c r="R117" s="224">
        <f>Q117*H117</f>
        <v>33.872817929999997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176</v>
      </c>
      <c r="AT117" s="226" t="s">
        <v>171</v>
      </c>
      <c r="AU117" s="226" t="s">
        <v>87</v>
      </c>
      <c r="AY117" s="19" t="s">
        <v>169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22</v>
      </c>
      <c r="BK117" s="227">
        <f>ROUND(I117*H117,2)</f>
        <v>0</v>
      </c>
      <c r="BL117" s="19" t="s">
        <v>176</v>
      </c>
      <c r="BM117" s="226" t="s">
        <v>202</v>
      </c>
    </row>
    <row r="118" s="2" customFormat="1">
      <c r="A118" s="40"/>
      <c r="B118" s="41"/>
      <c r="C118" s="42"/>
      <c r="D118" s="228" t="s">
        <v>178</v>
      </c>
      <c r="E118" s="42"/>
      <c r="F118" s="229" t="s">
        <v>203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178</v>
      </c>
      <c r="AU118" s="19" t="s">
        <v>87</v>
      </c>
    </row>
    <row r="119" s="13" customFormat="1">
      <c r="A119" s="13"/>
      <c r="B119" s="233"/>
      <c r="C119" s="234"/>
      <c r="D119" s="235" t="s">
        <v>180</v>
      </c>
      <c r="E119" s="236" t="s">
        <v>20</v>
      </c>
      <c r="F119" s="237" t="s">
        <v>195</v>
      </c>
      <c r="G119" s="234"/>
      <c r="H119" s="236" t="s">
        <v>20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180</v>
      </c>
      <c r="AU119" s="243" t="s">
        <v>87</v>
      </c>
      <c r="AV119" s="13" t="s">
        <v>22</v>
      </c>
      <c r="AW119" s="13" t="s">
        <v>182</v>
      </c>
      <c r="AX119" s="13" t="s">
        <v>79</v>
      </c>
      <c r="AY119" s="243" t="s">
        <v>169</v>
      </c>
    </row>
    <row r="120" s="14" customFormat="1">
      <c r="A120" s="14"/>
      <c r="B120" s="244"/>
      <c r="C120" s="245"/>
      <c r="D120" s="235" t="s">
        <v>180</v>
      </c>
      <c r="E120" s="246" t="s">
        <v>20</v>
      </c>
      <c r="F120" s="247" t="s">
        <v>204</v>
      </c>
      <c r="G120" s="245"/>
      <c r="H120" s="248">
        <v>13.539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180</v>
      </c>
      <c r="AU120" s="254" t="s">
        <v>87</v>
      </c>
      <c r="AV120" s="14" t="s">
        <v>87</v>
      </c>
      <c r="AW120" s="14" t="s">
        <v>182</v>
      </c>
      <c r="AX120" s="14" t="s">
        <v>79</v>
      </c>
      <c r="AY120" s="254" t="s">
        <v>169</v>
      </c>
    </row>
    <row r="121" s="2" customFormat="1" ht="33" customHeight="1">
      <c r="A121" s="40"/>
      <c r="B121" s="41"/>
      <c r="C121" s="215" t="s">
        <v>185</v>
      </c>
      <c r="D121" s="215" t="s">
        <v>171</v>
      </c>
      <c r="E121" s="216" t="s">
        <v>205</v>
      </c>
      <c r="F121" s="217" t="s">
        <v>206</v>
      </c>
      <c r="G121" s="218" t="s">
        <v>174</v>
      </c>
      <c r="H121" s="219">
        <v>50.545999999999999</v>
      </c>
      <c r="I121" s="220"/>
      <c r="J121" s="221">
        <f>ROUND(I121*H121,2)</f>
        <v>0</v>
      </c>
      <c r="K121" s="217" t="s">
        <v>175</v>
      </c>
      <c r="L121" s="46"/>
      <c r="M121" s="222" t="s">
        <v>20</v>
      </c>
      <c r="N121" s="223" t="s">
        <v>50</v>
      </c>
      <c r="O121" s="86"/>
      <c r="P121" s="224">
        <f>O121*H121</f>
        <v>0</v>
      </c>
      <c r="Q121" s="224">
        <v>2.5018699999999998</v>
      </c>
      <c r="R121" s="224">
        <f>Q121*H121</f>
        <v>126.45952101999998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176</v>
      </c>
      <c r="AT121" s="226" t="s">
        <v>171</v>
      </c>
      <c r="AU121" s="226" t="s">
        <v>87</v>
      </c>
      <c r="AY121" s="19" t="s">
        <v>169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22</v>
      </c>
      <c r="BK121" s="227">
        <f>ROUND(I121*H121,2)</f>
        <v>0</v>
      </c>
      <c r="BL121" s="19" t="s">
        <v>176</v>
      </c>
      <c r="BM121" s="226" t="s">
        <v>207</v>
      </c>
    </row>
    <row r="122" s="2" customFormat="1">
      <c r="A122" s="40"/>
      <c r="B122" s="41"/>
      <c r="C122" s="42"/>
      <c r="D122" s="228" t="s">
        <v>178</v>
      </c>
      <c r="E122" s="42"/>
      <c r="F122" s="229" t="s">
        <v>208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178</v>
      </c>
      <c r="AU122" s="19" t="s">
        <v>87</v>
      </c>
    </row>
    <row r="123" s="13" customFormat="1">
      <c r="A123" s="13"/>
      <c r="B123" s="233"/>
      <c r="C123" s="234"/>
      <c r="D123" s="235" t="s">
        <v>180</v>
      </c>
      <c r="E123" s="236" t="s">
        <v>20</v>
      </c>
      <c r="F123" s="237" t="s">
        <v>195</v>
      </c>
      <c r="G123" s="234"/>
      <c r="H123" s="236" t="s">
        <v>20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180</v>
      </c>
      <c r="AU123" s="243" t="s">
        <v>87</v>
      </c>
      <c r="AV123" s="13" t="s">
        <v>22</v>
      </c>
      <c r="AW123" s="13" t="s">
        <v>182</v>
      </c>
      <c r="AX123" s="13" t="s">
        <v>79</v>
      </c>
      <c r="AY123" s="243" t="s">
        <v>169</v>
      </c>
    </row>
    <row r="124" s="14" customFormat="1">
      <c r="A124" s="14"/>
      <c r="B124" s="244"/>
      <c r="C124" s="245"/>
      <c r="D124" s="235" t="s">
        <v>180</v>
      </c>
      <c r="E124" s="246" t="s">
        <v>20</v>
      </c>
      <c r="F124" s="247" t="s">
        <v>209</v>
      </c>
      <c r="G124" s="245"/>
      <c r="H124" s="248">
        <v>50.5456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180</v>
      </c>
      <c r="AU124" s="254" t="s">
        <v>87</v>
      </c>
      <c r="AV124" s="14" t="s">
        <v>87</v>
      </c>
      <c r="AW124" s="14" t="s">
        <v>182</v>
      </c>
      <c r="AX124" s="14" t="s">
        <v>79</v>
      </c>
      <c r="AY124" s="254" t="s">
        <v>169</v>
      </c>
    </row>
    <row r="125" s="2" customFormat="1" ht="37.8" customHeight="1">
      <c r="A125" s="40"/>
      <c r="B125" s="41"/>
      <c r="C125" s="215" t="s">
        <v>198</v>
      </c>
      <c r="D125" s="215" t="s">
        <v>171</v>
      </c>
      <c r="E125" s="216" t="s">
        <v>210</v>
      </c>
      <c r="F125" s="217" t="s">
        <v>211</v>
      </c>
      <c r="G125" s="218" t="s">
        <v>174</v>
      </c>
      <c r="H125" s="219">
        <v>78.302999999999997</v>
      </c>
      <c r="I125" s="220"/>
      <c r="J125" s="221">
        <f>ROUND(I125*H125,2)</f>
        <v>0</v>
      </c>
      <c r="K125" s="217" t="s">
        <v>175</v>
      </c>
      <c r="L125" s="46"/>
      <c r="M125" s="222" t="s">
        <v>20</v>
      </c>
      <c r="N125" s="223" t="s">
        <v>50</v>
      </c>
      <c r="O125" s="86"/>
      <c r="P125" s="224">
        <f>O125*H125</f>
        <v>0</v>
      </c>
      <c r="Q125" s="224">
        <v>0.00091</v>
      </c>
      <c r="R125" s="224">
        <f>Q125*H125</f>
        <v>0.071255730000000003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176</v>
      </c>
      <c r="AT125" s="226" t="s">
        <v>171</v>
      </c>
      <c r="AU125" s="226" t="s">
        <v>87</v>
      </c>
      <c r="AY125" s="19" t="s">
        <v>169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22</v>
      </c>
      <c r="BK125" s="227">
        <f>ROUND(I125*H125,2)</f>
        <v>0</v>
      </c>
      <c r="BL125" s="19" t="s">
        <v>176</v>
      </c>
      <c r="BM125" s="226" t="s">
        <v>212</v>
      </c>
    </row>
    <row r="126" s="2" customFormat="1">
      <c r="A126" s="40"/>
      <c r="B126" s="41"/>
      <c r="C126" s="42"/>
      <c r="D126" s="228" t="s">
        <v>178</v>
      </c>
      <c r="E126" s="42"/>
      <c r="F126" s="229" t="s">
        <v>213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178</v>
      </c>
      <c r="AU126" s="19" t="s">
        <v>87</v>
      </c>
    </row>
    <row r="127" s="13" customFormat="1">
      <c r="A127" s="13"/>
      <c r="B127" s="233"/>
      <c r="C127" s="234"/>
      <c r="D127" s="235" t="s">
        <v>180</v>
      </c>
      <c r="E127" s="236" t="s">
        <v>20</v>
      </c>
      <c r="F127" s="237" t="s">
        <v>214</v>
      </c>
      <c r="G127" s="234"/>
      <c r="H127" s="236" t="s">
        <v>20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180</v>
      </c>
      <c r="AU127" s="243" t="s">
        <v>87</v>
      </c>
      <c r="AV127" s="13" t="s">
        <v>22</v>
      </c>
      <c r="AW127" s="13" t="s">
        <v>182</v>
      </c>
      <c r="AX127" s="13" t="s">
        <v>79</v>
      </c>
      <c r="AY127" s="243" t="s">
        <v>169</v>
      </c>
    </row>
    <row r="128" s="14" customFormat="1">
      <c r="A128" s="14"/>
      <c r="B128" s="244"/>
      <c r="C128" s="245"/>
      <c r="D128" s="235" t="s">
        <v>180</v>
      </c>
      <c r="E128" s="246" t="s">
        <v>20</v>
      </c>
      <c r="F128" s="247" t="s">
        <v>215</v>
      </c>
      <c r="G128" s="245"/>
      <c r="H128" s="248">
        <v>73.402879999999996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180</v>
      </c>
      <c r="AU128" s="254" t="s">
        <v>87</v>
      </c>
      <c r="AV128" s="14" t="s">
        <v>87</v>
      </c>
      <c r="AW128" s="14" t="s">
        <v>182</v>
      </c>
      <c r="AX128" s="14" t="s">
        <v>79</v>
      </c>
      <c r="AY128" s="254" t="s">
        <v>169</v>
      </c>
    </row>
    <row r="129" s="14" customFormat="1">
      <c r="A129" s="14"/>
      <c r="B129" s="244"/>
      <c r="C129" s="245"/>
      <c r="D129" s="235" t="s">
        <v>180</v>
      </c>
      <c r="E129" s="246" t="s">
        <v>20</v>
      </c>
      <c r="F129" s="247" t="s">
        <v>216</v>
      </c>
      <c r="G129" s="245"/>
      <c r="H129" s="248">
        <v>2.1634000000000002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180</v>
      </c>
      <c r="AU129" s="254" t="s">
        <v>87</v>
      </c>
      <c r="AV129" s="14" t="s">
        <v>87</v>
      </c>
      <c r="AW129" s="14" t="s">
        <v>182</v>
      </c>
      <c r="AX129" s="14" t="s">
        <v>79</v>
      </c>
      <c r="AY129" s="254" t="s">
        <v>169</v>
      </c>
    </row>
    <row r="130" s="14" customFormat="1">
      <c r="A130" s="14"/>
      <c r="B130" s="244"/>
      <c r="C130" s="245"/>
      <c r="D130" s="235" t="s">
        <v>180</v>
      </c>
      <c r="E130" s="246" t="s">
        <v>20</v>
      </c>
      <c r="F130" s="247" t="s">
        <v>217</v>
      </c>
      <c r="G130" s="245"/>
      <c r="H130" s="248">
        <v>2.73644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180</v>
      </c>
      <c r="AU130" s="254" t="s">
        <v>87</v>
      </c>
      <c r="AV130" s="14" t="s">
        <v>87</v>
      </c>
      <c r="AW130" s="14" t="s">
        <v>182</v>
      </c>
      <c r="AX130" s="14" t="s">
        <v>79</v>
      </c>
      <c r="AY130" s="254" t="s">
        <v>169</v>
      </c>
    </row>
    <row r="131" s="2" customFormat="1" ht="33" customHeight="1">
      <c r="A131" s="40"/>
      <c r="B131" s="41"/>
      <c r="C131" s="215" t="s">
        <v>218</v>
      </c>
      <c r="D131" s="215" t="s">
        <v>171</v>
      </c>
      <c r="E131" s="216" t="s">
        <v>219</v>
      </c>
      <c r="F131" s="217" t="s">
        <v>220</v>
      </c>
      <c r="G131" s="218" t="s">
        <v>127</v>
      </c>
      <c r="H131" s="219">
        <v>180.52000000000001</v>
      </c>
      <c r="I131" s="220"/>
      <c r="J131" s="221">
        <f>ROUND(I131*H131,2)</f>
        <v>0</v>
      </c>
      <c r="K131" s="217" t="s">
        <v>175</v>
      </c>
      <c r="L131" s="46"/>
      <c r="M131" s="222" t="s">
        <v>20</v>
      </c>
      <c r="N131" s="223" t="s">
        <v>50</v>
      </c>
      <c r="O131" s="86"/>
      <c r="P131" s="224">
        <f>O131*H131</f>
        <v>0</v>
      </c>
      <c r="Q131" s="224">
        <v>0.049840000000000002</v>
      </c>
      <c r="R131" s="224">
        <f>Q131*H131</f>
        <v>8.9971168000000006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176</v>
      </c>
      <c r="AT131" s="226" t="s">
        <v>171</v>
      </c>
      <c r="AU131" s="226" t="s">
        <v>87</v>
      </c>
      <c r="AY131" s="19" t="s">
        <v>169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22</v>
      </c>
      <c r="BK131" s="227">
        <f>ROUND(I131*H131,2)</f>
        <v>0</v>
      </c>
      <c r="BL131" s="19" t="s">
        <v>176</v>
      </c>
      <c r="BM131" s="226" t="s">
        <v>221</v>
      </c>
    </row>
    <row r="132" s="2" customFormat="1">
      <c r="A132" s="40"/>
      <c r="B132" s="41"/>
      <c r="C132" s="42"/>
      <c r="D132" s="228" t="s">
        <v>178</v>
      </c>
      <c r="E132" s="42"/>
      <c r="F132" s="229" t="s">
        <v>222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178</v>
      </c>
      <c r="AU132" s="19" t="s">
        <v>87</v>
      </c>
    </row>
    <row r="133" s="13" customFormat="1">
      <c r="A133" s="13"/>
      <c r="B133" s="233"/>
      <c r="C133" s="234"/>
      <c r="D133" s="235" t="s">
        <v>180</v>
      </c>
      <c r="E133" s="236" t="s">
        <v>20</v>
      </c>
      <c r="F133" s="237" t="s">
        <v>195</v>
      </c>
      <c r="G133" s="234"/>
      <c r="H133" s="236" t="s">
        <v>20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180</v>
      </c>
      <c r="AU133" s="243" t="s">
        <v>87</v>
      </c>
      <c r="AV133" s="13" t="s">
        <v>22</v>
      </c>
      <c r="AW133" s="13" t="s">
        <v>182</v>
      </c>
      <c r="AX133" s="13" t="s">
        <v>79</v>
      </c>
      <c r="AY133" s="243" t="s">
        <v>169</v>
      </c>
    </row>
    <row r="134" s="14" customFormat="1">
      <c r="A134" s="14"/>
      <c r="B134" s="244"/>
      <c r="C134" s="245"/>
      <c r="D134" s="235" t="s">
        <v>180</v>
      </c>
      <c r="E134" s="246" t="s">
        <v>20</v>
      </c>
      <c r="F134" s="247" t="s">
        <v>196</v>
      </c>
      <c r="G134" s="245"/>
      <c r="H134" s="248">
        <v>180.52000000000001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180</v>
      </c>
      <c r="AU134" s="254" t="s">
        <v>87</v>
      </c>
      <c r="AV134" s="14" t="s">
        <v>87</v>
      </c>
      <c r="AW134" s="14" t="s">
        <v>182</v>
      </c>
      <c r="AX134" s="14" t="s">
        <v>79</v>
      </c>
      <c r="AY134" s="254" t="s">
        <v>169</v>
      </c>
    </row>
    <row r="135" s="2" customFormat="1" ht="24.15" customHeight="1">
      <c r="A135" s="40"/>
      <c r="B135" s="41"/>
      <c r="C135" s="215" t="s">
        <v>223</v>
      </c>
      <c r="D135" s="215" t="s">
        <v>171</v>
      </c>
      <c r="E135" s="216" t="s">
        <v>224</v>
      </c>
      <c r="F135" s="217" t="s">
        <v>225</v>
      </c>
      <c r="G135" s="218" t="s">
        <v>127</v>
      </c>
      <c r="H135" s="219">
        <v>657.94000000000005</v>
      </c>
      <c r="I135" s="220"/>
      <c r="J135" s="221">
        <f>ROUND(I135*H135,2)</f>
        <v>0</v>
      </c>
      <c r="K135" s="217" t="s">
        <v>175</v>
      </c>
      <c r="L135" s="46"/>
      <c r="M135" s="222" t="s">
        <v>20</v>
      </c>
      <c r="N135" s="223" t="s">
        <v>50</v>
      </c>
      <c r="O135" s="86"/>
      <c r="P135" s="224">
        <f>O135*H135</f>
        <v>0</v>
      </c>
      <c r="Q135" s="224">
        <v>0.11</v>
      </c>
      <c r="R135" s="224">
        <f>Q135*H135</f>
        <v>72.373400000000004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176</v>
      </c>
      <c r="AT135" s="226" t="s">
        <v>171</v>
      </c>
      <c r="AU135" s="226" t="s">
        <v>87</v>
      </c>
      <c r="AY135" s="19" t="s">
        <v>169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176</v>
      </c>
      <c r="BM135" s="226" t="s">
        <v>226</v>
      </c>
    </row>
    <row r="136" s="2" customFormat="1">
      <c r="A136" s="40"/>
      <c r="B136" s="41"/>
      <c r="C136" s="42"/>
      <c r="D136" s="228" t="s">
        <v>178</v>
      </c>
      <c r="E136" s="42"/>
      <c r="F136" s="229" t="s">
        <v>227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178</v>
      </c>
      <c r="AU136" s="19" t="s">
        <v>87</v>
      </c>
    </row>
    <row r="137" s="13" customFormat="1">
      <c r="A137" s="13"/>
      <c r="B137" s="233"/>
      <c r="C137" s="234"/>
      <c r="D137" s="235" t="s">
        <v>180</v>
      </c>
      <c r="E137" s="236" t="s">
        <v>20</v>
      </c>
      <c r="F137" s="237" t="s">
        <v>214</v>
      </c>
      <c r="G137" s="234"/>
      <c r="H137" s="236" t="s">
        <v>20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180</v>
      </c>
      <c r="AU137" s="243" t="s">
        <v>87</v>
      </c>
      <c r="AV137" s="13" t="s">
        <v>22</v>
      </c>
      <c r="AW137" s="13" t="s">
        <v>182</v>
      </c>
      <c r="AX137" s="13" t="s">
        <v>79</v>
      </c>
      <c r="AY137" s="243" t="s">
        <v>169</v>
      </c>
    </row>
    <row r="138" s="14" customFormat="1">
      <c r="A138" s="14"/>
      <c r="B138" s="244"/>
      <c r="C138" s="245"/>
      <c r="D138" s="235" t="s">
        <v>180</v>
      </c>
      <c r="E138" s="246" t="s">
        <v>20</v>
      </c>
      <c r="F138" s="247" t="s">
        <v>228</v>
      </c>
      <c r="G138" s="245"/>
      <c r="H138" s="248">
        <v>620.63999999999999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180</v>
      </c>
      <c r="AU138" s="254" t="s">
        <v>87</v>
      </c>
      <c r="AV138" s="14" t="s">
        <v>87</v>
      </c>
      <c r="AW138" s="14" t="s">
        <v>182</v>
      </c>
      <c r="AX138" s="14" t="s">
        <v>79</v>
      </c>
      <c r="AY138" s="254" t="s">
        <v>169</v>
      </c>
    </row>
    <row r="139" s="14" customFormat="1">
      <c r="A139" s="14"/>
      <c r="B139" s="244"/>
      <c r="C139" s="245"/>
      <c r="D139" s="235" t="s">
        <v>180</v>
      </c>
      <c r="E139" s="246" t="s">
        <v>20</v>
      </c>
      <c r="F139" s="247" t="s">
        <v>229</v>
      </c>
      <c r="G139" s="245"/>
      <c r="H139" s="248">
        <v>37.299999999999997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180</v>
      </c>
      <c r="AU139" s="254" t="s">
        <v>87</v>
      </c>
      <c r="AV139" s="14" t="s">
        <v>87</v>
      </c>
      <c r="AW139" s="14" t="s">
        <v>182</v>
      </c>
      <c r="AX139" s="14" t="s">
        <v>79</v>
      </c>
      <c r="AY139" s="254" t="s">
        <v>169</v>
      </c>
    </row>
    <row r="140" s="2" customFormat="1" ht="37.8" customHeight="1">
      <c r="A140" s="40"/>
      <c r="B140" s="41"/>
      <c r="C140" s="215" t="s">
        <v>230</v>
      </c>
      <c r="D140" s="215" t="s">
        <v>171</v>
      </c>
      <c r="E140" s="216" t="s">
        <v>231</v>
      </c>
      <c r="F140" s="217" t="s">
        <v>232</v>
      </c>
      <c r="G140" s="218" t="s">
        <v>127</v>
      </c>
      <c r="H140" s="219">
        <v>9344.3199999999997</v>
      </c>
      <c r="I140" s="220"/>
      <c r="J140" s="221">
        <f>ROUND(I140*H140,2)</f>
        <v>0</v>
      </c>
      <c r="K140" s="217" t="s">
        <v>175</v>
      </c>
      <c r="L140" s="46"/>
      <c r="M140" s="222" t="s">
        <v>20</v>
      </c>
      <c r="N140" s="223" t="s">
        <v>50</v>
      </c>
      <c r="O140" s="86"/>
      <c r="P140" s="224">
        <f>O140*H140</f>
        <v>0</v>
      </c>
      <c r="Q140" s="224">
        <v>0.010999999999999999</v>
      </c>
      <c r="R140" s="224">
        <f>Q140*H140</f>
        <v>102.78751999999999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176</v>
      </c>
      <c r="AT140" s="226" t="s">
        <v>171</v>
      </c>
      <c r="AU140" s="226" t="s">
        <v>87</v>
      </c>
      <c r="AY140" s="19" t="s">
        <v>169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176</v>
      </c>
      <c r="BM140" s="226" t="s">
        <v>233</v>
      </c>
    </row>
    <row r="141" s="2" customFormat="1">
      <c r="A141" s="40"/>
      <c r="B141" s="41"/>
      <c r="C141" s="42"/>
      <c r="D141" s="228" t="s">
        <v>178</v>
      </c>
      <c r="E141" s="42"/>
      <c r="F141" s="229" t="s">
        <v>234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178</v>
      </c>
      <c r="AU141" s="19" t="s">
        <v>87</v>
      </c>
    </row>
    <row r="142" s="13" customFormat="1">
      <c r="A142" s="13"/>
      <c r="B142" s="233"/>
      <c r="C142" s="234"/>
      <c r="D142" s="235" t="s">
        <v>180</v>
      </c>
      <c r="E142" s="236" t="s">
        <v>20</v>
      </c>
      <c r="F142" s="237" t="s">
        <v>214</v>
      </c>
      <c r="G142" s="234"/>
      <c r="H142" s="236" t="s">
        <v>20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180</v>
      </c>
      <c r="AU142" s="243" t="s">
        <v>87</v>
      </c>
      <c r="AV142" s="13" t="s">
        <v>22</v>
      </c>
      <c r="AW142" s="13" t="s">
        <v>182</v>
      </c>
      <c r="AX142" s="13" t="s">
        <v>79</v>
      </c>
      <c r="AY142" s="243" t="s">
        <v>169</v>
      </c>
    </row>
    <row r="143" s="14" customFormat="1">
      <c r="A143" s="14"/>
      <c r="B143" s="244"/>
      <c r="C143" s="245"/>
      <c r="D143" s="235" t="s">
        <v>180</v>
      </c>
      <c r="E143" s="246" t="s">
        <v>20</v>
      </c>
      <c r="F143" s="247" t="s">
        <v>235</v>
      </c>
      <c r="G143" s="245"/>
      <c r="H143" s="248">
        <v>9175.3600000000006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180</v>
      </c>
      <c r="AU143" s="254" t="s">
        <v>87</v>
      </c>
      <c r="AV143" s="14" t="s">
        <v>87</v>
      </c>
      <c r="AW143" s="14" t="s">
        <v>182</v>
      </c>
      <c r="AX143" s="14" t="s">
        <v>79</v>
      </c>
      <c r="AY143" s="254" t="s">
        <v>169</v>
      </c>
    </row>
    <row r="144" s="14" customFormat="1">
      <c r="A144" s="14"/>
      <c r="B144" s="244"/>
      <c r="C144" s="245"/>
      <c r="D144" s="235" t="s">
        <v>180</v>
      </c>
      <c r="E144" s="246" t="s">
        <v>20</v>
      </c>
      <c r="F144" s="247" t="s">
        <v>236</v>
      </c>
      <c r="G144" s="245"/>
      <c r="H144" s="248">
        <v>74.599999999999994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180</v>
      </c>
      <c r="AU144" s="254" t="s">
        <v>87</v>
      </c>
      <c r="AV144" s="14" t="s">
        <v>87</v>
      </c>
      <c r="AW144" s="14" t="s">
        <v>182</v>
      </c>
      <c r="AX144" s="14" t="s">
        <v>79</v>
      </c>
      <c r="AY144" s="254" t="s">
        <v>169</v>
      </c>
    </row>
    <row r="145" s="14" customFormat="1">
      <c r="A145" s="14"/>
      <c r="B145" s="244"/>
      <c r="C145" s="245"/>
      <c r="D145" s="235" t="s">
        <v>180</v>
      </c>
      <c r="E145" s="246" t="s">
        <v>20</v>
      </c>
      <c r="F145" s="247" t="s">
        <v>237</v>
      </c>
      <c r="G145" s="245"/>
      <c r="H145" s="248">
        <v>94.359999999999999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180</v>
      </c>
      <c r="AU145" s="254" t="s">
        <v>87</v>
      </c>
      <c r="AV145" s="14" t="s">
        <v>87</v>
      </c>
      <c r="AW145" s="14" t="s">
        <v>182</v>
      </c>
      <c r="AX145" s="14" t="s">
        <v>79</v>
      </c>
      <c r="AY145" s="254" t="s">
        <v>169</v>
      </c>
    </row>
    <row r="146" s="2" customFormat="1" ht="24.15" customHeight="1">
      <c r="A146" s="40"/>
      <c r="B146" s="41"/>
      <c r="C146" s="215" t="s">
        <v>27</v>
      </c>
      <c r="D146" s="215" t="s">
        <v>171</v>
      </c>
      <c r="E146" s="216" t="s">
        <v>238</v>
      </c>
      <c r="F146" s="217" t="s">
        <v>239</v>
      </c>
      <c r="G146" s="218" t="s">
        <v>127</v>
      </c>
      <c r="H146" s="219">
        <v>657.94000000000005</v>
      </c>
      <c r="I146" s="220"/>
      <c r="J146" s="221">
        <f>ROUND(I146*H146,2)</f>
        <v>0</v>
      </c>
      <c r="K146" s="217" t="s">
        <v>175</v>
      </c>
      <c r="L146" s="46"/>
      <c r="M146" s="222" t="s">
        <v>20</v>
      </c>
      <c r="N146" s="223" t="s">
        <v>50</v>
      </c>
      <c r="O146" s="86"/>
      <c r="P146" s="224">
        <f>O146*H146</f>
        <v>0</v>
      </c>
      <c r="Q146" s="224">
        <v>0.00012999999999999999</v>
      </c>
      <c r="R146" s="224">
        <f>Q146*H146</f>
        <v>0.085532200000000003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176</v>
      </c>
      <c r="AT146" s="226" t="s">
        <v>171</v>
      </c>
      <c r="AU146" s="226" t="s">
        <v>87</v>
      </c>
      <c r="AY146" s="19" t="s">
        <v>169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22</v>
      </c>
      <c r="BK146" s="227">
        <f>ROUND(I146*H146,2)</f>
        <v>0</v>
      </c>
      <c r="BL146" s="19" t="s">
        <v>176</v>
      </c>
      <c r="BM146" s="226" t="s">
        <v>240</v>
      </c>
    </row>
    <row r="147" s="2" customFormat="1">
      <c r="A147" s="40"/>
      <c r="B147" s="41"/>
      <c r="C147" s="42"/>
      <c r="D147" s="228" t="s">
        <v>178</v>
      </c>
      <c r="E147" s="42"/>
      <c r="F147" s="229" t="s">
        <v>241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178</v>
      </c>
      <c r="AU147" s="19" t="s">
        <v>87</v>
      </c>
    </row>
    <row r="148" s="13" customFormat="1">
      <c r="A148" s="13"/>
      <c r="B148" s="233"/>
      <c r="C148" s="234"/>
      <c r="D148" s="235" t="s">
        <v>180</v>
      </c>
      <c r="E148" s="236" t="s">
        <v>20</v>
      </c>
      <c r="F148" s="237" t="s">
        <v>242</v>
      </c>
      <c r="G148" s="234"/>
      <c r="H148" s="236" t="s">
        <v>20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180</v>
      </c>
      <c r="AU148" s="243" t="s">
        <v>87</v>
      </c>
      <c r="AV148" s="13" t="s">
        <v>22</v>
      </c>
      <c r="AW148" s="13" t="s">
        <v>182</v>
      </c>
      <c r="AX148" s="13" t="s">
        <v>79</v>
      </c>
      <c r="AY148" s="243" t="s">
        <v>169</v>
      </c>
    </row>
    <row r="149" s="14" customFormat="1">
      <c r="A149" s="14"/>
      <c r="B149" s="244"/>
      <c r="C149" s="245"/>
      <c r="D149" s="235" t="s">
        <v>180</v>
      </c>
      <c r="E149" s="246" t="s">
        <v>20</v>
      </c>
      <c r="F149" s="247" t="s">
        <v>243</v>
      </c>
      <c r="G149" s="245"/>
      <c r="H149" s="248">
        <v>620.63999999999999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180</v>
      </c>
      <c r="AU149" s="254" t="s">
        <v>87</v>
      </c>
      <c r="AV149" s="14" t="s">
        <v>87</v>
      </c>
      <c r="AW149" s="14" t="s">
        <v>182</v>
      </c>
      <c r="AX149" s="14" t="s">
        <v>79</v>
      </c>
      <c r="AY149" s="254" t="s">
        <v>169</v>
      </c>
    </row>
    <row r="150" s="14" customFormat="1">
      <c r="A150" s="14"/>
      <c r="B150" s="244"/>
      <c r="C150" s="245"/>
      <c r="D150" s="235" t="s">
        <v>180</v>
      </c>
      <c r="E150" s="246" t="s">
        <v>20</v>
      </c>
      <c r="F150" s="247" t="s">
        <v>229</v>
      </c>
      <c r="G150" s="245"/>
      <c r="H150" s="248">
        <v>37.299999999999997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180</v>
      </c>
      <c r="AU150" s="254" t="s">
        <v>87</v>
      </c>
      <c r="AV150" s="14" t="s">
        <v>87</v>
      </c>
      <c r="AW150" s="14" t="s">
        <v>182</v>
      </c>
      <c r="AX150" s="14" t="s">
        <v>79</v>
      </c>
      <c r="AY150" s="254" t="s">
        <v>169</v>
      </c>
    </row>
    <row r="151" s="2" customFormat="1" ht="24.15" customHeight="1">
      <c r="A151" s="40"/>
      <c r="B151" s="41"/>
      <c r="C151" s="215" t="s">
        <v>244</v>
      </c>
      <c r="D151" s="215" t="s">
        <v>171</v>
      </c>
      <c r="E151" s="216" t="s">
        <v>245</v>
      </c>
      <c r="F151" s="217" t="s">
        <v>246</v>
      </c>
      <c r="G151" s="218" t="s">
        <v>127</v>
      </c>
      <c r="H151" s="219">
        <v>657.94000000000005</v>
      </c>
      <c r="I151" s="220"/>
      <c r="J151" s="221">
        <f>ROUND(I151*H151,2)</f>
        <v>0</v>
      </c>
      <c r="K151" s="217" t="s">
        <v>175</v>
      </c>
      <c r="L151" s="46"/>
      <c r="M151" s="222" t="s">
        <v>20</v>
      </c>
      <c r="N151" s="223" t="s">
        <v>50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176</v>
      </c>
      <c r="AT151" s="226" t="s">
        <v>171</v>
      </c>
      <c r="AU151" s="226" t="s">
        <v>87</v>
      </c>
      <c r="AY151" s="19" t="s">
        <v>169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176</v>
      </c>
      <c r="BM151" s="226" t="s">
        <v>247</v>
      </c>
    </row>
    <row r="152" s="2" customFormat="1">
      <c r="A152" s="40"/>
      <c r="B152" s="41"/>
      <c r="C152" s="42"/>
      <c r="D152" s="228" t="s">
        <v>178</v>
      </c>
      <c r="E152" s="42"/>
      <c r="F152" s="229" t="s">
        <v>248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178</v>
      </c>
      <c r="AU152" s="19" t="s">
        <v>87</v>
      </c>
    </row>
    <row r="153" s="13" customFormat="1">
      <c r="A153" s="13"/>
      <c r="B153" s="233"/>
      <c r="C153" s="234"/>
      <c r="D153" s="235" t="s">
        <v>180</v>
      </c>
      <c r="E153" s="236" t="s">
        <v>20</v>
      </c>
      <c r="F153" s="237" t="s">
        <v>214</v>
      </c>
      <c r="G153" s="234"/>
      <c r="H153" s="236" t="s">
        <v>20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180</v>
      </c>
      <c r="AU153" s="243" t="s">
        <v>87</v>
      </c>
      <c r="AV153" s="13" t="s">
        <v>22</v>
      </c>
      <c r="AW153" s="13" t="s">
        <v>182</v>
      </c>
      <c r="AX153" s="13" t="s">
        <v>79</v>
      </c>
      <c r="AY153" s="243" t="s">
        <v>169</v>
      </c>
    </row>
    <row r="154" s="14" customFormat="1">
      <c r="A154" s="14"/>
      <c r="B154" s="244"/>
      <c r="C154" s="245"/>
      <c r="D154" s="235" t="s">
        <v>180</v>
      </c>
      <c r="E154" s="246" t="s">
        <v>20</v>
      </c>
      <c r="F154" s="247" t="s">
        <v>228</v>
      </c>
      <c r="G154" s="245"/>
      <c r="H154" s="248">
        <v>620.63999999999999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180</v>
      </c>
      <c r="AU154" s="254" t="s">
        <v>87</v>
      </c>
      <c r="AV154" s="14" t="s">
        <v>87</v>
      </c>
      <c r="AW154" s="14" t="s">
        <v>182</v>
      </c>
      <c r="AX154" s="14" t="s">
        <v>79</v>
      </c>
      <c r="AY154" s="254" t="s">
        <v>169</v>
      </c>
    </row>
    <row r="155" s="14" customFormat="1">
      <c r="A155" s="14"/>
      <c r="B155" s="244"/>
      <c r="C155" s="245"/>
      <c r="D155" s="235" t="s">
        <v>180</v>
      </c>
      <c r="E155" s="246" t="s">
        <v>20</v>
      </c>
      <c r="F155" s="247" t="s">
        <v>229</v>
      </c>
      <c r="G155" s="245"/>
      <c r="H155" s="248">
        <v>37.299999999999997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180</v>
      </c>
      <c r="AU155" s="254" t="s">
        <v>87</v>
      </c>
      <c r="AV155" s="14" t="s">
        <v>87</v>
      </c>
      <c r="AW155" s="14" t="s">
        <v>182</v>
      </c>
      <c r="AX155" s="14" t="s">
        <v>79</v>
      </c>
      <c r="AY155" s="254" t="s">
        <v>169</v>
      </c>
    </row>
    <row r="156" s="2" customFormat="1" ht="37.8" customHeight="1">
      <c r="A156" s="40"/>
      <c r="B156" s="41"/>
      <c r="C156" s="215" t="s">
        <v>8</v>
      </c>
      <c r="D156" s="215" t="s">
        <v>171</v>
      </c>
      <c r="E156" s="216" t="s">
        <v>249</v>
      </c>
      <c r="F156" s="217" t="s">
        <v>250</v>
      </c>
      <c r="G156" s="218" t="s">
        <v>251</v>
      </c>
      <c r="H156" s="219">
        <v>430.30000000000001</v>
      </c>
      <c r="I156" s="220"/>
      <c r="J156" s="221">
        <f>ROUND(I156*H156,2)</f>
        <v>0</v>
      </c>
      <c r="K156" s="217" t="s">
        <v>175</v>
      </c>
      <c r="L156" s="46"/>
      <c r="M156" s="222" t="s">
        <v>20</v>
      </c>
      <c r="N156" s="223" t="s">
        <v>50</v>
      </c>
      <c r="O156" s="86"/>
      <c r="P156" s="224">
        <f>O156*H156</f>
        <v>0</v>
      </c>
      <c r="Q156" s="224">
        <v>4.0000000000000003E-05</v>
      </c>
      <c r="R156" s="224">
        <f>Q156*H156</f>
        <v>0.017212000000000002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176</v>
      </c>
      <c r="AT156" s="226" t="s">
        <v>171</v>
      </c>
      <c r="AU156" s="226" t="s">
        <v>87</v>
      </c>
      <c r="AY156" s="19" t="s">
        <v>169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22</v>
      </c>
      <c r="BK156" s="227">
        <f>ROUND(I156*H156,2)</f>
        <v>0</v>
      </c>
      <c r="BL156" s="19" t="s">
        <v>176</v>
      </c>
      <c r="BM156" s="226" t="s">
        <v>252</v>
      </c>
    </row>
    <row r="157" s="2" customFormat="1">
      <c r="A157" s="40"/>
      <c r="B157" s="41"/>
      <c r="C157" s="42"/>
      <c r="D157" s="228" t="s">
        <v>178</v>
      </c>
      <c r="E157" s="42"/>
      <c r="F157" s="229" t="s">
        <v>253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178</v>
      </c>
      <c r="AU157" s="19" t="s">
        <v>87</v>
      </c>
    </row>
    <row r="158" s="13" customFormat="1">
      <c r="A158" s="13"/>
      <c r="B158" s="233"/>
      <c r="C158" s="234"/>
      <c r="D158" s="235" t="s">
        <v>180</v>
      </c>
      <c r="E158" s="236" t="s">
        <v>20</v>
      </c>
      <c r="F158" s="237" t="s">
        <v>254</v>
      </c>
      <c r="G158" s="234"/>
      <c r="H158" s="236" t="s">
        <v>20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180</v>
      </c>
      <c r="AU158" s="243" t="s">
        <v>87</v>
      </c>
      <c r="AV158" s="13" t="s">
        <v>22</v>
      </c>
      <c r="AW158" s="13" t="s">
        <v>182</v>
      </c>
      <c r="AX158" s="13" t="s">
        <v>79</v>
      </c>
      <c r="AY158" s="243" t="s">
        <v>169</v>
      </c>
    </row>
    <row r="159" s="14" customFormat="1">
      <c r="A159" s="14"/>
      <c r="B159" s="244"/>
      <c r="C159" s="245"/>
      <c r="D159" s="235" t="s">
        <v>180</v>
      </c>
      <c r="E159" s="246" t="s">
        <v>20</v>
      </c>
      <c r="F159" s="247" t="s">
        <v>255</v>
      </c>
      <c r="G159" s="245"/>
      <c r="H159" s="248">
        <v>430.30000000000001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180</v>
      </c>
      <c r="AU159" s="254" t="s">
        <v>87</v>
      </c>
      <c r="AV159" s="14" t="s">
        <v>87</v>
      </c>
      <c r="AW159" s="14" t="s">
        <v>182</v>
      </c>
      <c r="AX159" s="14" t="s">
        <v>79</v>
      </c>
      <c r="AY159" s="254" t="s">
        <v>169</v>
      </c>
    </row>
    <row r="160" s="2" customFormat="1" ht="44.25" customHeight="1">
      <c r="A160" s="40"/>
      <c r="B160" s="41"/>
      <c r="C160" s="215" t="s">
        <v>256</v>
      </c>
      <c r="D160" s="215" t="s">
        <v>171</v>
      </c>
      <c r="E160" s="216" t="s">
        <v>257</v>
      </c>
      <c r="F160" s="217" t="s">
        <v>258</v>
      </c>
      <c r="G160" s="218" t="s">
        <v>251</v>
      </c>
      <c r="H160" s="219">
        <v>310</v>
      </c>
      <c r="I160" s="220"/>
      <c r="J160" s="221">
        <f>ROUND(I160*H160,2)</f>
        <v>0</v>
      </c>
      <c r="K160" s="217" t="s">
        <v>175</v>
      </c>
      <c r="L160" s="46"/>
      <c r="M160" s="222" t="s">
        <v>20</v>
      </c>
      <c r="N160" s="223" t="s">
        <v>50</v>
      </c>
      <c r="O160" s="86"/>
      <c r="P160" s="224">
        <f>O160*H160</f>
        <v>0</v>
      </c>
      <c r="Q160" s="224">
        <v>1.0000000000000001E-05</v>
      </c>
      <c r="R160" s="224">
        <f>Q160*H160</f>
        <v>0.0031000000000000003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176</v>
      </c>
      <c r="AT160" s="226" t="s">
        <v>171</v>
      </c>
      <c r="AU160" s="226" t="s">
        <v>87</v>
      </c>
      <c r="AY160" s="19" t="s">
        <v>169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22</v>
      </c>
      <c r="BK160" s="227">
        <f>ROUND(I160*H160,2)</f>
        <v>0</v>
      </c>
      <c r="BL160" s="19" t="s">
        <v>176</v>
      </c>
      <c r="BM160" s="226" t="s">
        <v>259</v>
      </c>
    </row>
    <row r="161" s="2" customFormat="1">
      <c r="A161" s="40"/>
      <c r="B161" s="41"/>
      <c r="C161" s="42"/>
      <c r="D161" s="228" t="s">
        <v>178</v>
      </c>
      <c r="E161" s="42"/>
      <c r="F161" s="229" t="s">
        <v>260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178</v>
      </c>
      <c r="AU161" s="19" t="s">
        <v>87</v>
      </c>
    </row>
    <row r="162" s="2" customFormat="1">
      <c r="A162" s="40"/>
      <c r="B162" s="41"/>
      <c r="C162" s="42"/>
      <c r="D162" s="235" t="s">
        <v>261</v>
      </c>
      <c r="E162" s="42"/>
      <c r="F162" s="266" t="s">
        <v>262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261</v>
      </c>
      <c r="AU162" s="19" t="s">
        <v>87</v>
      </c>
    </row>
    <row r="163" s="13" customFormat="1">
      <c r="A163" s="13"/>
      <c r="B163" s="233"/>
      <c r="C163" s="234"/>
      <c r="D163" s="235" t="s">
        <v>180</v>
      </c>
      <c r="E163" s="236" t="s">
        <v>20</v>
      </c>
      <c r="F163" s="237" t="s">
        <v>263</v>
      </c>
      <c r="G163" s="234"/>
      <c r="H163" s="236" t="s">
        <v>20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180</v>
      </c>
      <c r="AU163" s="243" t="s">
        <v>87</v>
      </c>
      <c r="AV163" s="13" t="s">
        <v>22</v>
      </c>
      <c r="AW163" s="13" t="s">
        <v>182</v>
      </c>
      <c r="AX163" s="13" t="s">
        <v>79</v>
      </c>
      <c r="AY163" s="243" t="s">
        <v>169</v>
      </c>
    </row>
    <row r="164" s="14" customFormat="1">
      <c r="A164" s="14"/>
      <c r="B164" s="244"/>
      <c r="C164" s="245"/>
      <c r="D164" s="235" t="s">
        <v>180</v>
      </c>
      <c r="E164" s="246" t="s">
        <v>20</v>
      </c>
      <c r="F164" s="247" t="s">
        <v>264</v>
      </c>
      <c r="G164" s="245"/>
      <c r="H164" s="248">
        <v>310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180</v>
      </c>
      <c r="AU164" s="254" t="s">
        <v>87</v>
      </c>
      <c r="AV164" s="14" t="s">
        <v>87</v>
      </c>
      <c r="AW164" s="14" t="s">
        <v>182</v>
      </c>
      <c r="AX164" s="14" t="s">
        <v>79</v>
      </c>
      <c r="AY164" s="254" t="s">
        <v>169</v>
      </c>
    </row>
    <row r="165" s="12" customFormat="1" ht="22.8" customHeight="1">
      <c r="A165" s="12"/>
      <c r="B165" s="199"/>
      <c r="C165" s="200"/>
      <c r="D165" s="201" t="s">
        <v>78</v>
      </c>
      <c r="E165" s="213" t="s">
        <v>230</v>
      </c>
      <c r="F165" s="213" t="s">
        <v>265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SUM(P166:P194)</f>
        <v>0</v>
      </c>
      <c r="Q165" s="207"/>
      <c r="R165" s="208">
        <f>SUM(R166:R194)</f>
        <v>6.9394179500000002</v>
      </c>
      <c r="S165" s="207"/>
      <c r="T165" s="209">
        <f>SUM(T166:T194)</f>
        <v>7.4825999999999997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22</v>
      </c>
      <c r="AT165" s="211" t="s">
        <v>78</v>
      </c>
      <c r="AU165" s="211" t="s">
        <v>22</v>
      </c>
      <c r="AY165" s="210" t="s">
        <v>169</v>
      </c>
      <c r="BK165" s="212">
        <f>SUM(BK166:BK194)</f>
        <v>0</v>
      </c>
    </row>
    <row r="166" s="2" customFormat="1" ht="55.5" customHeight="1">
      <c r="A166" s="40"/>
      <c r="B166" s="41"/>
      <c r="C166" s="215" t="s">
        <v>266</v>
      </c>
      <c r="D166" s="215" t="s">
        <v>171</v>
      </c>
      <c r="E166" s="216" t="s">
        <v>267</v>
      </c>
      <c r="F166" s="217" t="s">
        <v>268</v>
      </c>
      <c r="G166" s="218" t="s">
        <v>251</v>
      </c>
      <c r="H166" s="219">
        <v>44.049999999999997</v>
      </c>
      <c r="I166" s="220"/>
      <c r="J166" s="221">
        <f>ROUND(I166*H166,2)</f>
        <v>0</v>
      </c>
      <c r="K166" s="217" t="s">
        <v>175</v>
      </c>
      <c r="L166" s="46"/>
      <c r="M166" s="222" t="s">
        <v>20</v>
      </c>
      <c r="N166" s="223" t="s">
        <v>50</v>
      </c>
      <c r="O166" s="86"/>
      <c r="P166" s="224">
        <f>O166*H166</f>
        <v>0</v>
      </c>
      <c r="Q166" s="224">
        <v>0.12095</v>
      </c>
      <c r="R166" s="224">
        <f>Q166*H166</f>
        <v>5.3278474999999998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176</v>
      </c>
      <c r="AT166" s="226" t="s">
        <v>171</v>
      </c>
      <c r="AU166" s="226" t="s">
        <v>87</v>
      </c>
      <c r="AY166" s="19" t="s">
        <v>169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22</v>
      </c>
      <c r="BK166" s="227">
        <f>ROUND(I166*H166,2)</f>
        <v>0</v>
      </c>
      <c r="BL166" s="19" t="s">
        <v>176</v>
      </c>
      <c r="BM166" s="226" t="s">
        <v>269</v>
      </c>
    </row>
    <row r="167" s="2" customFormat="1">
      <c r="A167" s="40"/>
      <c r="B167" s="41"/>
      <c r="C167" s="42"/>
      <c r="D167" s="228" t="s">
        <v>178</v>
      </c>
      <c r="E167" s="42"/>
      <c r="F167" s="229" t="s">
        <v>270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178</v>
      </c>
      <c r="AU167" s="19" t="s">
        <v>87</v>
      </c>
    </row>
    <row r="168" s="13" customFormat="1">
      <c r="A168" s="13"/>
      <c r="B168" s="233"/>
      <c r="C168" s="234"/>
      <c r="D168" s="235" t="s">
        <v>180</v>
      </c>
      <c r="E168" s="236" t="s">
        <v>20</v>
      </c>
      <c r="F168" s="237" t="s">
        <v>271</v>
      </c>
      <c r="G168" s="234"/>
      <c r="H168" s="236" t="s">
        <v>20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180</v>
      </c>
      <c r="AU168" s="243" t="s">
        <v>87</v>
      </c>
      <c r="AV168" s="13" t="s">
        <v>22</v>
      </c>
      <c r="AW168" s="13" t="s">
        <v>182</v>
      </c>
      <c r="AX168" s="13" t="s">
        <v>79</v>
      </c>
      <c r="AY168" s="243" t="s">
        <v>169</v>
      </c>
    </row>
    <row r="169" s="14" customFormat="1">
      <c r="A169" s="14"/>
      <c r="B169" s="244"/>
      <c r="C169" s="245"/>
      <c r="D169" s="235" t="s">
        <v>180</v>
      </c>
      <c r="E169" s="246" t="s">
        <v>20</v>
      </c>
      <c r="F169" s="247" t="s">
        <v>272</v>
      </c>
      <c r="G169" s="245"/>
      <c r="H169" s="248">
        <v>44.049999999999997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180</v>
      </c>
      <c r="AU169" s="254" t="s">
        <v>87</v>
      </c>
      <c r="AV169" s="14" t="s">
        <v>87</v>
      </c>
      <c r="AW169" s="14" t="s">
        <v>182</v>
      </c>
      <c r="AX169" s="14" t="s">
        <v>79</v>
      </c>
      <c r="AY169" s="254" t="s">
        <v>169</v>
      </c>
    </row>
    <row r="170" s="2" customFormat="1" ht="21.75" customHeight="1">
      <c r="A170" s="40"/>
      <c r="B170" s="41"/>
      <c r="C170" s="267" t="s">
        <v>273</v>
      </c>
      <c r="D170" s="267" t="s">
        <v>274</v>
      </c>
      <c r="E170" s="268" t="s">
        <v>275</v>
      </c>
      <c r="F170" s="269" t="s">
        <v>276</v>
      </c>
      <c r="G170" s="270" t="s">
        <v>127</v>
      </c>
      <c r="H170" s="271">
        <v>9.6910000000000007</v>
      </c>
      <c r="I170" s="272"/>
      <c r="J170" s="273">
        <f>ROUND(I170*H170,2)</f>
        <v>0</v>
      </c>
      <c r="K170" s="269" t="s">
        <v>175</v>
      </c>
      <c r="L170" s="274"/>
      <c r="M170" s="275" t="s">
        <v>20</v>
      </c>
      <c r="N170" s="276" t="s">
        <v>50</v>
      </c>
      <c r="O170" s="86"/>
      <c r="P170" s="224">
        <f>O170*H170</f>
        <v>0</v>
      </c>
      <c r="Q170" s="224">
        <v>0.14999999999999999</v>
      </c>
      <c r="R170" s="224">
        <f>Q170*H170</f>
        <v>1.4536500000000001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223</v>
      </c>
      <c r="AT170" s="226" t="s">
        <v>274</v>
      </c>
      <c r="AU170" s="226" t="s">
        <v>87</v>
      </c>
      <c r="AY170" s="19" t="s">
        <v>169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22</v>
      </c>
      <c r="BK170" s="227">
        <f>ROUND(I170*H170,2)</f>
        <v>0</v>
      </c>
      <c r="BL170" s="19" t="s">
        <v>176</v>
      </c>
      <c r="BM170" s="226" t="s">
        <v>277</v>
      </c>
    </row>
    <row r="171" s="14" customFormat="1">
      <c r="A171" s="14"/>
      <c r="B171" s="244"/>
      <c r="C171" s="245"/>
      <c r="D171" s="235" t="s">
        <v>180</v>
      </c>
      <c r="E171" s="245"/>
      <c r="F171" s="247" t="s">
        <v>278</v>
      </c>
      <c r="G171" s="245"/>
      <c r="H171" s="248">
        <v>9.6910000000000007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180</v>
      </c>
      <c r="AU171" s="254" t="s">
        <v>87</v>
      </c>
      <c r="AV171" s="14" t="s">
        <v>87</v>
      </c>
      <c r="AW171" s="14" t="s">
        <v>4</v>
      </c>
      <c r="AX171" s="14" t="s">
        <v>22</v>
      </c>
      <c r="AY171" s="254" t="s">
        <v>169</v>
      </c>
    </row>
    <row r="172" s="2" customFormat="1" ht="24.15" customHeight="1">
      <c r="A172" s="40"/>
      <c r="B172" s="41"/>
      <c r="C172" s="215" t="s">
        <v>279</v>
      </c>
      <c r="D172" s="215" t="s">
        <v>171</v>
      </c>
      <c r="E172" s="216" t="s">
        <v>280</v>
      </c>
      <c r="F172" s="217" t="s">
        <v>281</v>
      </c>
      <c r="G172" s="218" t="s">
        <v>251</v>
      </c>
      <c r="H172" s="219">
        <v>40.75</v>
      </c>
      <c r="I172" s="220"/>
      <c r="J172" s="221">
        <f>ROUND(I172*H172,2)</f>
        <v>0</v>
      </c>
      <c r="K172" s="217" t="s">
        <v>175</v>
      </c>
      <c r="L172" s="46"/>
      <c r="M172" s="222" t="s">
        <v>20</v>
      </c>
      <c r="N172" s="223" t="s">
        <v>50</v>
      </c>
      <c r="O172" s="86"/>
      <c r="P172" s="224">
        <f>O172*H172</f>
        <v>0</v>
      </c>
      <c r="Q172" s="224">
        <v>0.00013999999999999999</v>
      </c>
      <c r="R172" s="224">
        <f>Q172*H172</f>
        <v>0.0057049999999999991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176</v>
      </c>
      <c r="AT172" s="226" t="s">
        <v>171</v>
      </c>
      <c r="AU172" s="226" t="s">
        <v>87</v>
      </c>
      <c r="AY172" s="19" t="s">
        <v>169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22</v>
      </c>
      <c r="BK172" s="227">
        <f>ROUND(I172*H172,2)</f>
        <v>0</v>
      </c>
      <c r="BL172" s="19" t="s">
        <v>176</v>
      </c>
      <c r="BM172" s="226" t="s">
        <v>282</v>
      </c>
    </row>
    <row r="173" s="2" customFormat="1">
      <c r="A173" s="40"/>
      <c r="B173" s="41"/>
      <c r="C173" s="42"/>
      <c r="D173" s="228" t="s">
        <v>178</v>
      </c>
      <c r="E173" s="42"/>
      <c r="F173" s="229" t="s">
        <v>283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178</v>
      </c>
      <c r="AU173" s="19" t="s">
        <v>87</v>
      </c>
    </row>
    <row r="174" s="13" customFormat="1">
      <c r="A174" s="13"/>
      <c r="B174" s="233"/>
      <c r="C174" s="234"/>
      <c r="D174" s="235" t="s">
        <v>180</v>
      </c>
      <c r="E174" s="236" t="s">
        <v>20</v>
      </c>
      <c r="F174" s="237" t="s">
        <v>284</v>
      </c>
      <c r="G174" s="234"/>
      <c r="H174" s="236" t="s">
        <v>20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180</v>
      </c>
      <c r="AU174" s="243" t="s">
        <v>87</v>
      </c>
      <c r="AV174" s="13" t="s">
        <v>22</v>
      </c>
      <c r="AW174" s="13" t="s">
        <v>182</v>
      </c>
      <c r="AX174" s="13" t="s">
        <v>79</v>
      </c>
      <c r="AY174" s="243" t="s">
        <v>169</v>
      </c>
    </row>
    <row r="175" s="14" customFormat="1">
      <c r="A175" s="14"/>
      <c r="B175" s="244"/>
      <c r="C175" s="245"/>
      <c r="D175" s="235" t="s">
        <v>180</v>
      </c>
      <c r="E175" s="246" t="s">
        <v>20</v>
      </c>
      <c r="F175" s="247" t="s">
        <v>285</v>
      </c>
      <c r="G175" s="245"/>
      <c r="H175" s="248">
        <v>40.75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180</v>
      </c>
      <c r="AU175" s="254" t="s">
        <v>87</v>
      </c>
      <c r="AV175" s="14" t="s">
        <v>87</v>
      </c>
      <c r="AW175" s="14" t="s">
        <v>182</v>
      </c>
      <c r="AX175" s="14" t="s">
        <v>79</v>
      </c>
      <c r="AY175" s="254" t="s">
        <v>169</v>
      </c>
    </row>
    <row r="176" s="2" customFormat="1" ht="37.8" customHeight="1">
      <c r="A176" s="40"/>
      <c r="B176" s="41"/>
      <c r="C176" s="215" t="s">
        <v>286</v>
      </c>
      <c r="D176" s="215" t="s">
        <v>171</v>
      </c>
      <c r="E176" s="216" t="s">
        <v>287</v>
      </c>
      <c r="F176" s="217" t="s">
        <v>288</v>
      </c>
      <c r="G176" s="218" t="s">
        <v>127</v>
      </c>
      <c r="H176" s="219">
        <v>34.039999999999999</v>
      </c>
      <c r="I176" s="220"/>
      <c r="J176" s="221">
        <f>ROUND(I176*H176,2)</f>
        <v>0</v>
      </c>
      <c r="K176" s="217" t="s">
        <v>175</v>
      </c>
      <c r="L176" s="46"/>
      <c r="M176" s="222" t="s">
        <v>20</v>
      </c>
      <c r="N176" s="223" t="s">
        <v>50</v>
      </c>
      <c r="O176" s="86"/>
      <c r="P176" s="224">
        <f>O176*H176</f>
        <v>0</v>
      </c>
      <c r="Q176" s="224">
        <v>0.00012999999999999999</v>
      </c>
      <c r="R176" s="224">
        <f>Q176*H176</f>
        <v>0.0044251999999999998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176</v>
      </c>
      <c r="AT176" s="226" t="s">
        <v>171</v>
      </c>
      <c r="AU176" s="226" t="s">
        <v>87</v>
      </c>
      <c r="AY176" s="19" t="s">
        <v>169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22</v>
      </c>
      <c r="BK176" s="227">
        <f>ROUND(I176*H176,2)</f>
        <v>0</v>
      </c>
      <c r="BL176" s="19" t="s">
        <v>176</v>
      </c>
      <c r="BM176" s="226" t="s">
        <v>289</v>
      </c>
    </row>
    <row r="177" s="2" customFormat="1">
      <c r="A177" s="40"/>
      <c r="B177" s="41"/>
      <c r="C177" s="42"/>
      <c r="D177" s="228" t="s">
        <v>178</v>
      </c>
      <c r="E177" s="42"/>
      <c r="F177" s="229" t="s">
        <v>290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178</v>
      </c>
      <c r="AU177" s="19" t="s">
        <v>87</v>
      </c>
    </row>
    <row r="178" s="14" customFormat="1">
      <c r="A178" s="14"/>
      <c r="B178" s="244"/>
      <c r="C178" s="245"/>
      <c r="D178" s="235" t="s">
        <v>180</v>
      </c>
      <c r="E178" s="246" t="s">
        <v>20</v>
      </c>
      <c r="F178" s="247" t="s">
        <v>291</v>
      </c>
      <c r="G178" s="245"/>
      <c r="H178" s="248">
        <v>34.039999999999999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180</v>
      </c>
      <c r="AU178" s="254" t="s">
        <v>87</v>
      </c>
      <c r="AV178" s="14" t="s">
        <v>87</v>
      </c>
      <c r="AW178" s="14" t="s">
        <v>182</v>
      </c>
      <c r="AX178" s="14" t="s">
        <v>79</v>
      </c>
      <c r="AY178" s="254" t="s">
        <v>169</v>
      </c>
    </row>
    <row r="179" s="2" customFormat="1" ht="49.05" customHeight="1">
      <c r="A179" s="40"/>
      <c r="B179" s="41"/>
      <c r="C179" s="215" t="s">
        <v>292</v>
      </c>
      <c r="D179" s="215" t="s">
        <v>171</v>
      </c>
      <c r="E179" s="216" t="s">
        <v>293</v>
      </c>
      <c r="F179" s="217" t="s">
        <v>294</v>
      </c>
      <c r="G179" s="218" t="s">
        <v>127</v>
      </c>
      <c r="H179" s="219">
        <v>2730.6700000000001</v>
      </c>
      <c r="I179" s="220"/>
      <c r="J179" s="221">
        <f>ROUND(I179*H179,2)</f>
        <v>0</v>
      </c>
      <c r="K179" s="217" t="s">
        <v>175</v>
      </c>
      <c r="L179" s="46"/>
      <c r="M179" s="222" t="s">
        <v>20</v>
      </c>
      <c r="N179" s="223" t="s">
        <v>50</v>
      </c>
      <c r="O179" s="86"/>
      <c r="P179" s="224">
        <f>O179*H179</f>
        <v>0</v>
      </c>
      <c r="Q179" s="224">
        <v>3.0000000000000001E-05</v>
      </c>
      <c r="R179" s="224">
        <f>Q179*H179</f>
        <v>0.08192010000000001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176</v>
      </c>
      <c r="AT179" s="226" t="s">
        <v>171</v>
      </c>
      <c r="AU179" s="226" t="s">
        <v>87</v>
      </c>
      <c r="AY179" s="19" t="s">
        <v>169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22</v>
      </c>
      <c r="BK179" s="227">
        <f>ROUND(I179*H179,2)</f>
        <v>0</v>
      </c>
      <c r="BL179" s="19" t="s">
        <v>176</v>
      </c>
      <c r="BM179" s="226" t="s">
        <v>295</v>
      </c>
    </row>
    <row r="180" s="2" customFormat="1">
      <c r="A180" s="40"/>
      <c r="B180" s="41"/>
      <c r="C180" s="42"/>
      <c r="D180" s="228" t="s">
        <v>178</v>
      </c>
      <c r="E180" s="42"/>
      <c r="F180" s="229" t="s">
        <v>296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178</v>
      </c>
      <c r="AU180" s="19" t="s">
        <v>87</v>
      </c>
    </row>
    <row r="181" s="14" customFormat="1">
      <c r="A181" s="14"/>
      <c r="B181" s="244"/>
      <c r="C181" s="245"/>
      <c r="D181" s="235" t="s">
        <v>180</v>
      </c>
      <c r="E181" s="246" t="s">
        <v>20</v>
      </c>
      <c r="F181" s="247" t="s">
        <v>297</v>
      </c>
      <c r="G181" s="245"/>
      <c r="H181" s="248">
        <v>2261.8499999999999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180</v>
      </c>
      <c r="AU181" s="254" t="s">
        <v>87</v>
      </c>
      <c r="AV181" s="14" t="s">
        <v>87</v>
      </c>
      <c r="AW181" s="14" t="s">
        <v>182</v>
      </c>
      <c r="AX181" s="14" t="s">
        <v>79</v>
      </c>
      <c r="AY181" s="254" t="s">
        <v>169</v>
      </c>
    </row>
    <row r="182" s="14" customFormat="1">
      <c r="A182" s="14"/>
      <c r="B182" s="244"/>
      <c r="C182" s="245"/>
      <c r="D182" s="235" t="s">
        <v>180</v>
      </c>
      <c r="E182" s="246" t="s">
        <v>20</v>
      </c>
      <c r="F182" s="247" t="s">
        <v>298</v>
      </c>
      <c r="G182" s="245"/>
      <c r="H182" s="248">
        <v>37.299999999999997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180</v>
      </c>
      <c r="AU182" s="254" t="s">
        <v>87</v>
      </c>
      <c r="AV182" s="14" t="s">
        <v>87</v>
      </c>
      <c r="AW182" s="14" t="s">
        <v>182</v>
      </c>
      <c r="AX182" s="14" t="s">
        <v>79</v>
      </c>
      <c r="AY182" s="254" t="s">
        <v>169</v>
      </c>
    </row>
    <row r="183" s="14" customFormat="1">
      <c r="A183" s="14"/>
      <c r="B183" s="244"/>
      <c r="C183" s="245"/>
      <c r="D183" s="235" t="s">
        <v>180</v>
      </c>
      <c r="E183" s="246" t="s">
        <v>20</v>
      </c>
      <c r="F183" s="247" t="s">
        <v>299</v>
      </c>
      <c r="G183" s="245"/>
      <c r="H183" s="248">
        <v>431.51999999999998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180</v>
      </c>
      <c r="AU183" s="254" t="s">
        <v>87</v>
      </c>
      <c r="AV183" s="14" t="s">
        <v>87</v>
      </c>
      <c r="AW183" s="14" t="s">
        <v>182</v>
      </c>
      <c r="AX183" s="14" t="s">
        <v>79</v>
      </c>
      <c r="AY183" s="254" t="s">
        <v>169</v>
      </c>
    </row>
    <row r="184" s="2" customFormat="1" ht="44.25" customHeight="1">
      <c r="A184" s="40"/>
      <c r="B184" s="41"/>
      <c r="C184" s="215" t="s">
        <v>300</v>
      </c>
      <c r="D184" s="215" t="s">
        <v>171</v>
      </c>
      <c r="E184" s="216" t="s">
        <v>301</v>
      </c>
      <c r="F184" s="217" t="s">
        <v>302</v>
      </c>
      <c r="G184" s="218" t="s">
        <v>127</v>
      </c>
      <c r="H184" s="219">
        <v>69.337000000000003</v>
      </c>
      <c r="I184" s="220"/>
      <c r="J184" s="221">
        <f>ROUND(I184*H184,2)</f>
        <v>0</v>
      </c>
      <c r="K184" s="217" t="s">
        <v>175</v>
      </c>
      <c r="L184" s="46"/>
      <c r="M184" s="222" t="s">
        <v>20</v>
      </c>
      <c r="N184" s="223" t="s">
        <v>50</v>
      </c>
      <c r="O184" s="86"/>
      <c r="P184" s="224">
        <f>O184*H184</f>
        <v>0</v>
      </c>
      <c r="Q184" s="224">
        <v>0.00095</v>
      </c>
      <c r="R184" s="224">
        <f>Q184*H184</f>
        <v>0.065870150000000002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176</v>
      </c>
      <c r="AT184" s="226" t="s">
        <v>171</v>
      </c>
      <c r="AU184" s="226" t="s">
        <v>87</v>
      </c>
      <c r="AY184" s="19" t="s">
        <v>169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22</v>
      </c>
      <c r="BK184" s="227">
        <f>ROUND(I184*H184,2)</f>
        <v>0</v>
      </c>
      <c r="BL184" s="19" t="s">
        <v>176</v>
      </c>
      <c r="BM184" s="226" t="s">
        <v>303</v>
      </c>
    </row>
    <row r="185" s="2" customFormat="1">
      <c r="A185" s="40"/>
      <c r="B185" s="41"/>
      <c r="C185" s="42"/>
      <c r="D185" s="228" t="s">
        <v>178</v>
      </c>
      <c r="E185" s="42"/>
      <c r="F185" s="229" t="s">
        <v>304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87</v>
      </c>
    </row>
    <row r="186" s="13" customFormat="1">
      <c r="A186" s="13"/>
      <c r="B186" s="233"/>
      <c r="C186" s="234"/>
      <c r="D186" s="235" t="s">
        <v>180</v>
      </c>
      <c r="E186" s="236" t="s">
        <v>20</v>
      </c>
      <c r="F186" s="237" t="s">
        <v>305</v>
      </c>
      <c r="G186" s="234"/>
      <c r="H186" s="236" t="s">
        <v>20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180</v>
      </c>
      <c r="AU186" s="243" t="s">
        <v>87</v>
      </c>
      <c r="AV186" s="13" t="s">
        <v>22</v>
      </c>
      <c r="AW186" s="13" t="s">
        <v>182</v>
      </c>
      <c r="AX186" s="13" t="s">
        <v>79</v>
      </c>
      <c r="AY186" s="243" t="s">
        <v>169</v>
      </c>
    </row>
    <row r="187" s="14" customFormat="1">
      <c r="A187" s="14"/>
      <c r="B187" s="244"/>
      <c r="C187" s="245"/>
      <c r="D187" s="235" t="s">
        <v>180</v>
      </c>
      <c r="E187" s="246" t="s">
        <v>20</v>
      </c>
      <c r="F187" s="247" t="s">
        <v>306</v>
      </c>
      <c r="G187" s="245"/>
      <c r="H187" s="248">
        <v>69.336571090850299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180</v>
      </c>
      <c r="AU187" s="254" t="s">
        <v>87</v>
      </c>
      <c r="AV187" s="14" t="s">
        <v>87</v>
      </c>
      <c r="AW187" s="14" t="s">
        <v>182</v>
      </c>
      <c r="AX187" s="14" t="s">
        <v>79</v>
      </c>
      <c r="AY187" s="254" t="s">
        <v>169</v>
      </c>
    </row>
    <row r="188" s="2" customFormat="1" ht="24.15" customHeight="1">
      <c r="A188" s="40"/>
      <c r="B188" s="41"/>
      <c r="C188" s="215" t="s">
        <v>307</v>
      </c>
      <c r="D188" s="215" t="s">
        <v>171</v>
      </c>
      <c r="E188" s="216" t="s">
        <v>308</v>
      </c>
      <c r="F188" s="217" t="s">
        <v>309</v>
      </c>
      <c r="G188" s="218" t="s">
        <v>174</v>
      </c>
      <c r="H188" s="219">
        <v>2.7149999999999999</v>
      </c>
      <c r="I188" s="220"/>
      <c r="J188" s="221">
        <f>ROUND(I188*H188,2)</f>
        <v>0</v>
      </c>
      <c r="K188" s="217" t="s">
        <v>175</v>
      </c>
      <c r="L188" s="46"/>
      <c r="M188" s="222" t="s">
        <v>20</v>
      </c>
      <c r="N188" s="223" t="s">
        <v>50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2.2000000000000002</v>
      </c>
      <c r="T188" s="225">
        <f>S188*H188</f>
        <v>5.9729999999999999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176</v>
      </c>
      <c r="AT188" s="226" t="s">
        <v>171</v>
      </c>
      <c r="AU188" s="226" t="s">
        <v>87</v>
      </c>
      <c r="AY188" s="19" t="s">
        <v>169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22</v>
      </c>
      <c r="BK188" s="227">
        <f>ROUND(I188*H188,2)</f>
        <v>0</v>
      </c>
      <c r="BL188" s="19" t="s">
        <v>176</v>
      </c>
      <c r="BM188" s="226" t="s">
        <v>310</v>
      </c>
    </row>
    <row r="189" s="2" customFormat="1">
      <c r="A189" s="40"/>
      <c r="B189" s="41"/>
      <c r="C189" s="42"/>
      <c r="D189" s="228" t="s">
        <v>178</v>
      </c>
      <c r="E189" s="42"/>
      <c r="F189" s="229" t="s">
        <v>311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178</v>
      </c>
      <c r="AU189" s="19" t="s">
        <v>87</v>
      </c>
    </row>
    <row r="190" s="13" customFormat="1">
      <c r="A190" s="13"/>
      <c r="B190" s="233"/>
      <c r="C190" s="234"/>
      <c r="D190" s="235" t="s">
        <v>180</v>
      </c>
      <c r="E190" s="236" t="s">
        <v>20</v>
      </c>
      <c r="F190" s="237" t="s">
        <v>312</v>
      </c>
      <c r="G190" s="234"/>
      <c r="H190" s="236" t="s">
        <v>20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180</v>
      </c>
      <c r="AU190" s="243" t="s">
        <v>87</v>
      </c>
      <c r="AV190" s="13" t="s">
        <v>22</v>
      </c>
      <c r="AW190" s="13" t="s">
        <v>182</v>
      </c>
      <c r="AX190" s="13" t="s">
        <v>79</v>
      </c>
      <c r="AY190" s="243" t="s">
        <v>169</v>
      </c>
    </row>
    <row r="191" s="14" customFormat="1">
      <c r="A191" s="14"/>
      <c r="B191" s="244"/>
      <c r="C191" s="245"/>
      <c r="D191" s="235" t="s">
        <v>180</v>
      </c>
      <c r="E191" s="246" t="s">
        <v>20</v>
      </c>
      <c r="F191" s="247" t="s">
        <v>313</v>
      </c>
      <c r="G191" s="245"/>
      <c r="H191" s="248">
        <v>2.7149999999999999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180</v>
      </c>
      <c r="AU191" s="254" t="s">
        <v>87</v>
      </c>
      <c r="AV191" s="14" t="s">
        <v>87</v>
      </c>
      <c r="AW191" s="14" t="s">
        <v>182</v>
      </c>
      <c r="AX191" s="14" t="s">
        <v>79</v>
      </c>
      <c r="AY191" s="254" t="s">
        <v>169</v>
      </c>
    </row>
    <row r="192" s="2" customFormat="1" ht="37.8" customHeight="1">
      <c r="A192" s="40"/>
      <c r="B192" s="41"/>
      <c r="C192" s="215" t="s">
        <v>7</v>
      </c>
      <c r="D192" s="215" t="s">
        <v>171</v>
      </c>
      <c r="E192" s="216" t="s">
        <v>314</v>
      </c>
      <c r="F192" s="217" t="s">
        <v>315</v>
      </c>
      <c r="G192" s="218" t="s">
        <v>127</v>
      </c>
      <c r="H192" s="219">
        <v>22.199999999999999</v>
      </c>
      <c r="I192" s="220"/>
      <c r="J192" s="221">
        <f>ROUND(I192*H192,2)</f>
        <v>0</v>
      </c>
      <c r="K192" s="217" t="s">
        <v>175</v>
      </c>
      <c r="L192" s="46"/>
      <c r="M192" s="222" t="s">
        <v>20</v>
      </c>
      <c r="N192" s="223" t="s">
        <v>50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0.068000000000000005</v>
      </c>
      <c r="T192" s="225">
        <f>S192*H192</f>
        <v>1.5096000000000001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279</v>
      </c>
      <c r="AT192" s="226" t="s">
        <v>171</v>
      </c>
      <c r="AU192" s="226" t="s">
        <v>87</v>
      </c>
      <c r="AY192" s="19" t="s">
        <v>169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22</v>
      </c>
      <c r="BK192" s="227">
        <f>ROUND(I192*H192,2)</f>
        <v>0</v>
      </c>
      <c r="BL192" s="19" t="s">
        <v>279</v>
      </c>
      <c r="BM192" s="226" t="s">
        <v>316</v>
      </c>
    </row>
    <row r="193" s="2" customFormat="1">
      <c r="A193" s="40"/>
      <c r="B193" s="41"/>
      <c r="C193" s="42"/>
      <c r="D193" s="228" t="s">
        <v>178</v>
      </c>
      <c r="E193" s="42"/>
      <c r="F193" s="229" t="s">
        <v>317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178</v>
      </c>
      <c r="AU193" s="19" t="s">
        <v>87</v>
      </c>
    </row>
    <row r="194" s="14" customFormat="1">
      <c r="A194" s="14"/>
      <c r="B194" s="244"/>
      <c r="C194" s="245"/>
      <c r="D194" s="235" t="s">
        <v>180</v>
      </c>
      <c r="E194" s="246" t="s">
        <v>20</v>
      </c>
      <c r="F194" s="247" t="s">
        <v>318</v>
      </c>
      <c r="G194" s="245"/>
      <c r="H194" s="248">
        <v>22.199999999999999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180</v>
      </c>
      <c r="AU194" s="254" t="s">
        <v>87</v>
      </c>
      <c r="AV194" s="14" t="s">
        <v>87</v>
      </c>
      <c r="AW194" s="14" t="s">
        <v>182</v>
      </c>
      <c r="AX194" s="14" t="s">
        <v>79</v>
      </c>
      <c r="AY194" s="254" t="s">
        <v>169</v>
      </c>
    </row>
    <row r="195" s="12" customFormat="1" ht="22.8" customHeight="1">
      <c r="A195" s="12"/>
      <c r="B195" s="199"/>
      <c r="C195" s="200"/>
      <c r="D195" s="201" t="s">
        <v>78</v>
      </c>
      <c r="E195" s="213" t="s">
        <v>319</v>
      </c>
      <c r="F195" s="213" t="s">
        <v>320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SUM(P196:P207)</f>
        <v>0</v>
      </c>
      <c r="Q195" s="207"/>
      <c r="R195" s="208">
        <f>SUM(R196:R207)</f>
        <v>0</v>
      </c>
      <c r="S195" s="207"/>
      <c r="T195" s="209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22</v>
      </c>
      <c r="AT195" s="211" t="s">
        <v>78</v>
      </c>
      <c r="AU195" s="211" t="s">
        <v>22</v>
      </c>
      <c r="AY195" s="210" t="s">
        <v>169</v>
      </c>
      <c r="BK195" s="212">
        <f>SUM(BK196:BK207)</f>
        <v>0</v>
      </c>
    </row>
    <row r="196" s="2" customFormat="1" ht="37.8" customHeight="1">
      <c r="A196" s="40"/>
      <c r="B196" s="41"/>
      <c r="C196" s="215" t="s">
        <v>321</v>
      </c>
      <c r="D196" s="215" t="s">
        <v>171</v>
      </c>
      <c r="E196" s="216" t="s">
        <v>322</v>
      </c>
      <c r="F196" s="217" t="s">
        <v>323</v>
      </c>
      <c r="G196" s="218" t="s">
        <v>324</v>
      </c>
      <c r="H196" s="219">
        <v>7.5209999999999999</v>
      </c>
      <c r="I196" s="220"/>
      <c r="J196" s="221">
        <f>ROUND(I196*H196,2)</f>
        <v>0</v>
      </c>
      <c r="K196" s="217" t="s">
        <v>175</v>
      </c>
      <c r="L196" s="46"/>
      <c r="M196" s="222" t="s">
        <v>20</v>
      </c>
      <c r="N196" s="223" t="s">
        <v>50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176</v>
      </c>
      <c r="AT196" s="226" t="s">
        <v>171</v>
      </c>
      <c r="AU196" s="226" t="s">
        <v>87</v>
      </c>
      <c r="AY196" s="19" t="s">
        <v>169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22</v>
      </c>
      <c r="BK196" s="227">
        <f>ROUND(I196*H196,2)</f>
        <v>0</v>
      </c>
      <c r="BL196" s="19" t="s">
        <v>176</v>
      </c>
      <c r="BM196" s="226" t="s">
        <v>325</v>
      </c>
    </row>
    <row r="197" s="2" customFormat="1">
      <c r="A197" s="40"/>
      <c r="B197" s="41"/>
      <c r="C197" s="42"/>
      <c r="D197" s="228" t="s">
        <v>178</v>
      </c>
      <c r="E197" s="42"/>
      <c r="F197" s="229" t="s">
        <v>326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178</v>
      </c>
      <c r="AU197" s="19" t="s">
        <v>87</v>
      </c>
    </row>
    <row r="198" s="2" customFormat="1" ht="62.7" customHeight="1">
      <c r="A198" s="40"/>
      <c r="B198" s="41"/>
      <c r="C198" s="215" t="s">
        <v>327</v>
      </c>
      <c r="D198" s="215" t="s">
        <v>171</v>
      </c>
      <c r="E198" s="216" t="s">
        <v>328</v>
      </c>
      <c r="F198" s="217" t="s">
        <v>329</v>
      </c>
      <c r="G198" s="218" t="s">
        <v>324</v>
      </c>
      <c r="H198" s="219">
        <v>37.604999999999997</v>
      </c>
      <c r="I198" s="220"/>
      <c r="J198" s="221">
        <f>ROUND(I198*H198,2)</f>
        <v>0</v>
      </c>
      <c r="K198" s="217" t="s">
        <v>175</v>
      </c>
      <c r="L198" s="46"/>
      <c r="M198" s="222" t="s">
        <v>20</v>
      </c>
      <c r="N198" s="223" t="s">
        <v>50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176</v>
      </c>
      <c r="AT198" s="226" t="s">
        <v>171</v>
      </c>
      <c r="AU198" s="226" t="s">
        <v>87</v>
      </c>
      <c r="AY198" s="19" t="s">
        <v>169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176</v>
      </c>
      <c r="BM198" s="226" t="s">
        <v>330</v>
      </c>
    </row>
    <row r="199" s="2" customFormat="1">
      <c r="A199" s="40"/>
      <c r="B199" s="41"/>
      <c r="C199" s="42"/>
      <c r="D199" s="228" t="s">
        <v>178</v>
      </c>
      <c r="E199" s="42"/>
      <c r="F199" s="229" t="s">
        <v>331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178</v>
      </c>
      <c r="AU199" s="19" t="s">
        <v>87</v>
      </c>
    </row>
    <row r="200" s="14" customFormat="1">
      <c r="A200" s="14"/>
      <c r="B200" s="244"/>
      <c r="C200" s="245"/>
      <c r="D200" s="235" t="s">
        <v>180</v>
      </c>
      <c r="E200" s="245"/>
      <c r="F200" s="247" t="s">
        <v>332</v>
      </c>
      <c r="G200" s="245"/>
      <c r="H200" s="248">
        <v>37.604999999999997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180</v>
      </c>
      <c r="AU200" s="254" t="s">
        <v>87</v>
      </c>
      <c r="AV200" s="14" t="s">
        <v>87</v>
      </c>
      <c r="AW200" s="14" t="s">
        <v>4</v>
      </c>
      <c r="AX200" s="14" t="s">
        <v>22</v>
      </c>
      <c r="AY200" s="254" t="s">
        <v>169</v>
      </c>
    </row>
    <row r="201" s="2" customFormat="1" ht="33" customHeight="1">
      <c r="A201" s="40"/>
      <c r="B201" s="41"/>
      <c r="C201" s="215" t="s">
        <v>333</v>
      </c>
      <c r="D201" s="215" t="s">
        <v>171</v>
      </c>
      <c r="E201" s="216" t="s">
        <v>334</v>
      </c>
      <c r="F201" s="217" t="s">
        <v>335</v>
      </c>
      <c r="G201" s="218" t="s">
        <v>324</v>
      </c>
      <c r="H201" s="219">
        <v>7.5209999999999999</v>
      </c>
      <c r="I201" s="220"/>
      <c r="J201" s="221">
        <f>ROUND(I201*H201,2)</f>
        <v>0</v>
      </c>
      <c r="K201" s="217" t="s">
        <v>175</v>
      </c>
      <c r="L201" s="46"/>
      <c r="M201" s="222" t="s">
        <v>20</v>
      </c>
      <c r="N201" s="223" t="s">
        <v>50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176</v>
      </c>
      <c r="AT201" s="226" t="s">
        <v>171</v>
      </c>
      <c r="AU201" s="226" t="s">
        <v>87</v>
      </c>
      <c r="AY201" s="19" t="s">
        <v>169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22</v>
      </c>
      <c r="BK201" s="227">
        <f>ROUND(I201*H201,2)</f>
        <v>0</v>
      </c>
      <c r="BL201" s="19" t="s">
        <v>176</v>
      </c>
      <c r="BM201" s="226" t="s">
        <v>336</v>
      </c>
    </row>
    <row r="202" s="2" customFormat="1">
      <c r="A202" s="40"/>
      <c r="B202" s="41"/>
      <c r="C202" s="42"/>
      <c r="D202" s="228" t="s">
        <v>178</v>
      </c>
      <c r="E202" s="42"/>
      <c r="F202" s="229" t="s">
        <v>337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178</v>
      </c>
      <c r="AU202" s="19" t="s">
        <v>87</v>
      </c>
    </row>
    <row r="203" s="2" customFormat="1" ht="44.25" customHeight="1">
      <c r="A203" s="40"/>
      <c r="B203" s="41"/>
      <c r="C203" s="215" t="s">
        <v>338</v>
      </c>
      <c r="D203" s="215" t="s">
        <v>171</v>
      </c>
      <c r="E203" s="216" t="s">
        <v>339</v>
      </c>
      <c r="F203" s="217" t="s">
        <v>340</v>
      </c>
      <c r="G203" s="218" t="s">
        <v>324</v>
      </c>
      <c r="H203" s="219">
        <v>67.688999999999993</v>
      </c>
      <c r="I203" s="220"/>
      <c r="J203" s="221">
        <f>ROUND(I203*H203,2)</f>
        <v>0</v>
      </c>
      <c r="K203" s="217" t="s">
        <v>175</v>
      </c>
      <c r="L203" s="46"/>
      <c r="M203" s="222" t="s">
        <v>20</v>
      </c>
      <c r="N203" s="223" t="s">
        <v>50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176</v>
      </c>
      <c r="AT203" s="226" t="s">
        <v>171</v>
      </c>
      <c r="AU203" s="226" t="s">
        <v>87</v>
      </c>
      <c r="AY203" s="19" t="s">
        <v>169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22</v>
      </c>
      <c r="BK203" s="227">
        <f>ROUND(I203*H203,2)</f>
        <v>0</v>
      </c>
      <c r="BL203" s="19" t="s">
        <v>176</v>
      </c>
      <c r="BM203" s="226" t="s">
        <v>341</v>
      </c>
    </row>
    <row r="204" s="2" customFormat="1">
      <c r="A204" s="40"/>
      <c r="B204" s="41"/>
      <c r="C204" s="42"/>
      <c r="D204" s="228" t="s">
        <v>178</v>
      </c>
      <c r="E204" s="42"/>
      <c r="F204" s="229" t="s">
        <v>342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178</v>
      </c>
      <c r="AU204" s="19" t="s">
        <v>87</v>
      </c>
    </row>
    <row r="205" s="14" customFormat="1">
      <c r="A205" s="14"/>
      <c r="B205" s="244"/>
      <c r="C205" s="245"/>
      <c r="D205" s="235" t="s">
        <v>180</v>
      </c>
      <c r="E205" s="245"/>
      <c r="F205" s="247" t="s">
        <v>343</v>
      </c>
      <c r="G205" s="245"/>
      <c r="H205" s="248">
        <v>67.688999999999993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180</v>
      </c>
      <c r="AU205" s="254" t="s">
        <v>87</v>
      </c>
      <c r="AV205" s="14" t="s">
        <v>87</v>
      </c>
      <c r="AW205" s="14" t="s">
        <v>4</v>
      </c>
      <c r="AX205" s="14" t="s">
        <v>22</v>
      </c>
      <c r="AY205" s="254" t="s">
        <v>169</v>
      </c>
    </row>
    <row r="206" s="2" customFormat="1" ht="44.25" customHeight="1">
      <c r="A206" s="40"/>
      <c r="B206" s="41"/>
      <c r="C206" s="215" t="s">
        <v>344</v>
      </c>
      <c r="D206" s="215" t="s">
        <v>171</v>
      </c>
      <c r="E206" s="216" t="s">
        <v>345</v>
      </c>
      <c r="F206" s="217" t="s">
        <v>346</v>
      </c>
      <c r="G206" s="218" t="s">
        <v>324</v>
      </c>
      <c r="H206" s="219">
        <v>5.9729999999999999</v>
      </c>
      <c r="I206" s="220"/>
      <c r="J206" s="221">
        <f>ROUND(I206*H206,2)</f>
        <v>0</v>
      </c>
      <c r="K206" s="217" t="s">
        <v>175</v>
      </c>
      <c r="L206" s="46"/>
      <c r="M206" s="222" t="s">
        <v>20</v>
      </c>
      <c r="N206" s="223" t="s">
        <v>50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176</v>
      </c>
      <c r="AT206" s="226" t="s">
        <v>171</v>
      </c>
      <c r="AU206" s="226" t="s">
        <v>87</v>
      </c>
      <c r="AY206" s="19" t="s">
        <v>169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22</v>
      </c>
      <c r="BK206" s="227">
        <f>ROUND(I206*H206,2)</f>
        <v>0</v>
      </c>
      <c r="BL206" s="19" t="s">
        <v>176</v>
      </c>
      <c r="BM206" s="226" t="s">
        <v>347</v>
      </c>
    </row>
    <row r="207" s="2" customFormat="1">
      <c r="A207" s="40"/>
      <c r="B207" s="41"/>
      <c r="C207" s="42"/>
      <c r="D207" s="228" t="s">
        <v>178</v>
      </c>
      <c r="E207" s="42"/>
      <c r="F207" s="229" t="s">
        <v>348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178</v>
      </c>
      <c r="AU207" s="19" t="s">
        <v>87</v>
      </c>
    </row>
    <row r="208" s="12" customFormat="1" ht="22.8" customHeight="1">
      <c r="A208" s="12"/>
      <c r="B208" s="199"/>
      <c r="C208" s="200"/>
      <c r="D208" s="201" t="s">
        <v>78</v>
      </c>
      <c r="E208" s="213" t="s">
        <v>349</v>
      </c>
      <c r="F208" s="213" t="s">
        <v>350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SUM(P209:P212)</f>
        <v>0</v>
      </c>
      <c r="Q208" s="207"/>
      <c r="R208" s="208">
        <f>SUM(R209:R212)</f>
        <v>0</v>
      </c>
      <c r="S208" s="207"/>
      <c r="T208" s="209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22</v>
      </c>
      <c r="AT208" s="211" t="s">
        <v>78</v>
      </c>
      <c r="AU208" s="211" t="s">
        <v>22</v>
      </c>
      <c r="AY208" s="210" t="s">
        <v>169</v>
      </c>
      <c r="BK208" s="212">
        <f>SUM(BK209:BK212)</f>
        <v>0</v>
      </c>
    </row>
    <row r="209" s="2" customFormat="1" ht="49.05" customHeight="1">
      <c r="A209" s="40"/>
      <c r="B209" s="41"/>
      <c r="C209" s="215" t="s">
        <v>351</v>
      </c>
      <c r="D209" s="215" t="s">
        <v>171</v>
      </c>
      <c r="E209" s="216" t="s">
        <v>352</v>
      </c>
      <c r="F209" s="217" t="s">
        <v>353</v>
      </c>
      <c r="G209" s="218" t="s">
        <v>324</v>
      </c>
      <c r="H209" s="219">
        <v>594.46600000000001</v>
      </c>
      <c r="I209" s="220"/>
      <c r="J209" s="221">
        <f>ROUND(I209*H209,2)</f>
        <v>0</v>
      </c>
      <c r="K209" s="217" t="s">
        <v>175</v>
      </c>
      <c r="L209" s="46"/>
      <c r="M209" s="222" t="s">
        <v>20</v>
      </c>
      <c r="N209" s="223" t="s">
        <v>50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176</v>
      </c>
      <c r="AT209" s="226" t="s">
        <v>171</v>
      </c>
      <c r="AU209" s="226" t="s">
        <v>87</v>
      </c>
      <c r="AY209" s="19" t="s">
        <v>169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22</v>
      </c>
      <c r="BK209" s="227">
        <f>ROUND(I209*H209,2)</f>
        <v>0</v>
      </c>
      <c r="BL209" s="19" t="s">
        <v>176</v>
      </c>
      <c r="BM209" s="226" t="s">
        <v>354</v>
      </c>
    </row>
    <row r="210" s="2" customFormat="1">
      <c r="A210" s="40"/>
      <c r="B210" s="41"/>
      <c r="C210" s="42"/>
      <c r="D210" s="228" t="s">
        <v>178</v>
      </c>
      <c r="E210" s="42"/>
      <c r="F210" s="229" t="s">
        <v>355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178</v>
      </c>
      <c r="AU210" s="19" t="s">
        <v>87</v>
      </c>
    </row>
    <row r="211" s="2" customFormat="1" ht="62.7" customHeight="1">
      <c r="A211" s="40"/>
      <c r="B211" s="41"/>
      <c r="C211" s="215" t="s">
        <v>356</v>
      </c>
      <c r="D211" s="215" t="s">
        <v>171</v>
      </c>
      <c r="E211" s="216" t="s">
        <v>357</v>
      </c>
      <c r="F211" s="217" t="s">
        <v>358</v>
      </c>
      <c r="G211" s="218" t="s">
        <v>324</v>
      </c>
      <c r="H211" s="219">
        <v>594.46600000000001</v>
      </c>
      <c r="I211" s="220"/>
      <c r="J211" s="221">
        <f>ROUND(I211*H211,2)</f>
        <v>0</v>
      </c>
      <c r="K211" s="217" t="s">
        <v>175</v>
      </c>
      <c r="L211" s="46"/>
      <c r="M211" s="222" t="s">
        <v>20</v>
      </c>
      <c r="N211" s="223" t="s">
        <v>50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176</v>
      </c>
      <c r="AT211" s="226" t="s">
        <v>171</v>
      </c>
      <c r="AU211" s="226" t="s">
        <v>87</v>
      </c>
      <c r="AY211" s="19" t="s">
        <v>169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22</v>
      </c>
      <c r="BK211" s="227">
        <f>ROUND(I211*H211,2)</f>
        <v>0</v>
      </c>
      <c r="BL211" s="19" t="s">
        <v>176</v>
      </c>
      <c r="BM211" s="226" t="s">
        <v>359</v>
      </c>
    </row>
    <row r="212" s="2" customFormat="1">
      <c r="A212" s="40"/>
      <c r="B212" s="41"/>
      <c r="C212" s="42"/>
      <c r="D212" s="228" t="s">
        <v>178</v>
      </c>
      <c r="E212" s="42"/>
      <c r="F212" s="229" t="s">
        <v>360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178</v>
      </c>
      <c r="AU212" s="19" t="s">
        <v>87</v>
      </c>
    </row>
    <row r="213" s="12" customFormat="1" ht="25.92" customHeight="1">
      <c r="A213" s="12"/>
      <c r="B213" s="199"/>
      <c r="C213" s="200"/>
      <c r="D213" s="201" t="s">
        <v>78</v>
      </c>
      <c r="E213" s="202" t="s">
        <v>361</v>
      </c>
      <c r="F213" s="202" t="s">
        <v>362</v>
      </c>
      <c r="G213" s="200"/>
      <c r="H213" s="200"/>
      <c r="I213" s="203"/>
      <c r="J213" s="204">
        <f>BK213</f>
        <v>0</v>
      </c>
      <c r="K213" s="200"/>
      <c r="L213" s="205"/>
      <c r="M213" s="206"/>
      <c r="N213" s="207"/>
      <c r="O213" s="207"/>
      <c r="P213" s="208">
        <f>P214+P233+P250+P309+P329+P341+P358</f>
        <v>0</v>
      </c>
      <c r="Q213" s="207"/>
      <c r="R213" s="208">
        <f>R214+R233+R250+R309+R329+R341+R358</f>
        <v>19.514030149999996</v>
      </c>
      <c r="S213" s="207"/>
      <c r="T213" s="209">
        <f>T214+T233+T250+T309+T329+T341+T358</f>
        <v>0.038603200000000004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87</v>
      </c>
      <c r="AT213" s="211" t="s">
        <v>78</v>
      </c>
      <c r="AU213" s="211" t="s">
        <v>79</v>
      </c>
      <c r="AY213" s="210" t="s">
        <v>169</v>
      </c>
      <c r="BK213" s="212">
        <f>BK214+BK233+BK250+BK309+BK329+BK341+BK358</f>
        <v>0</v>
      </c>
    </row>
    <row r="214" s="12" customFormat="1" ht="22.8" customHeight="1">
      <c r="A214" s="12"/>
      <c r="B214" s="199"/>
      <c r="C214" s="200"/>
      <c r="D214" s="201" t="s">
        <v>78</v>
      </c>
      <c r="E214" s="213" t="s">
        <v>363</v>
      </c>
      <c r="F214" s="213" t="s">
        <v>364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SUM(P215:P232)</f>
        <v>0</v>
      </c>
      <c r="Q214" s="207"/>
      <c r="R214" s="208">
        <f>SUM(R215:R232)</f>
        <v>3.8346055999999997</v>
      </c>
      <c r="S214" s="207"/>
      <c r="T214" s="209">
        <f>SUM(T215:T232)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87</v>
      </c>
      <c r="AT214" s="211" t="s">
        <v>78</v>
      </c>
      <c r="AU214" s="211" t="s">
        <v>22</v>
      </c>
      <c r="AY214" s="210" t="s">
        <v>169</v>
      </c>
      <c r="BK214" s="212">
        <f>SUM(BK215:BK232)</f>
        <v>0</v>
      </c>
    </row>
    <row r="215" s="2" customFormat="1" ht="37.8" customHeight="1">
      <c r="A215" s="40"/>
      <c r="B215" s="41"/>
      <c r="C215" s="215" t="s">
        <v>365</v>
      </c>
      <c r="D215" s="215" t="s">
        <v>171</v>
      </c>
      <c r="E215" s="216" t="s">
        <v>366</v>
      </c>
      <c r="F215" s="217" t="s">
        <v>367</v>
      </c>
      <c r="G215" s="218" t="s">
        <v>127</v>
      </c>
      <c r="H215" s="219">
        <v>657.94000000000005</v>
      </c>
      <c r="I215" s="220"/>
      <c r="J215" s="221">
        <f>ROUND(I215*H215,2)</f>
        <v>0</v>
      </c>
      <c r="K215" s="217" t="s">
        <v>175</v>
      </c>
      <c r="L215" s="46"/>
      <c r="M215" s="222" t="s">
        <v>20</v>
      </c>
      <c r="N215" s="223" t="s">
        <v>50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279</v>
      </c>
      <c r="AT215" s="226" t="s">
        <v>171</v>
      </c>
      <c r="AU215" s="226" t="s">
        <v>87</v>
      </c>
      <c r="AY215" s="19" t="s">
        <v>169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22</v>
      </c>
      <c r="BK215" s="227">
        <f>ROUND(I215*H215,2)</f>
        <v>0</v>
      </c>
      <c r="BL215" s="19" t="s">
        <v>279</v>
      </c>
      <c r="BM215" s="226" t="s">
        <v>368</v>
      </c>
    </row>
    <row r="216" s="2" customFormat="1">
      <c r="A216" s="40"/>
      <c r="B216" s="41"/>
      <c r="C216" s="42"/>
      <c r="D216" s="228" t="s">
        <v>178</v>
      </c>
      <c r="E216" s="42"/>
      <c r="F216" s="229" t="s">
        <v>369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178</v>
      </c>
      <c r="AU216" s="19" t="s">
        <v>87</v>
      </c>
    </row>
    <row r="217" s="13" customFormat="1">
      <c r="A217" s="13"/>
      <c r="B217" s="233"/>
      <c r="C217" s="234"/>
      <c r="D217" s="235" t="s">
        <v>180</v>
      </c>
      <c r="E217" s="236" t="s">
        <v>20</v>
      </c>
      <c r="F217" s="237" t="s">
        <v>370</v>
      </c>
      <c r="G217" s="234"/>
      <c r="H217" s="236" t="s">
        <v>20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180</v>
      </c>
      <c r="AU217" s="243" t="s">
        <v>87</v>
      </c>
      <c r="AV217" s="13" t="s">
        <v>22</v>
      </c>
      <c r="AW217" s="13" t="s">
        <v>182</v>
      </c>
      <c r="AX217" s="13" t="s">
        <v>79</v>
      </c>
      <c r="AY217" s="243" t="s">
        <v>169</v>
      </c>
    </row>
    <row r="218" s="14" customFormat="1">
      <c r="A218" s="14"/>
      <c r="B218" s="244"/>
      <c r="C218" s="245"/>
      <c r="D218" s="235" t="s">
        <v>180</v>
      </c>
      <c r="E218" s="246" t="s">
        <v>20</v>
      </c>
      <c r="F218" s="247" t="s">
        <v>228</v>
      </c>
      <c r="G218" s="245"/>
      <c r="H218" s="248">
        <v>620.63999999999999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180</v>
      </c>
      <c r="AU218" s="254" t="s">
        <v>87</v>
      </c>
      <c r="AV218" s="14" t="s">
        <v>87</v>
      </c>
      <c r="AW218" s="14" t="s">
        <v>182</v>
      </c>
      <c r="AX218" s="14" t="s">
        <v>79</v>
      </c>
      <c r="AY218" s="254" t="s">
        <v>169</v>
      </c>
    </row>
    <row r="219" s="14" customFormat="1">
      <c r="A219" s="14"/>
      <c r="B219" s="244"/>
      <c r="C219" s="245"/>
      <c r="D219" s="235" t="s">
        <v>180</v>
      </c>
      <c r="E219" s="246" t="s">
        <v>20</v>
      </c>
      <c r="F219" s="247" t="s">
        <v>229</v>
      </c>
      <c r="G219" s="245"/>
      <c r="H219" s="248">
        <v>37.299999999999997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180</v>
      </c>
      <c r="AU219" s="254" t="s">
        <v>87</v>
      </c>
      <c r="AV219" s="14" t="s">
        <v>87</v>
      </c>
      <c r="AW219" s="14" t="s">
        <v>182</v>
      </c>
      <c r="AX219" s="14" t="s">
        <v>79</v>
      </c>
      <c r="AY219" s="254" t="s">
        <v>169</v>
      </c>
    </row>
    <row r="220" s="2" customFormat="1" ht="16.5" customHeight="1">
      <c r="A220" s="40"/>
      <c r="B220" s="41"/>
      <c r="C220" s="267" t="s">
        <v>371</v>
      </c>
      <c r="D220" s="267" t="s">
        <v>274</v>
      </c>
      <c r="E220" s="268" t="s">
        <v>372</v>
      </c>
      <c r="F220" s="269" t="s">
        <v>373</v>
      </c>
      <c r="G220" s="270" t="s">
        <v>374</v>
      </c>
      <c r="H220" s="271">
        <v>197.38200000000001</v>
      </c>
      <c r="I220" s="272"/>
      <c r="J220" s="273">
        <f>ROUND(I220*H220,2)</f>
        <v>0</v>
      </c>
      <c r="K220" s="269" t="s">
        <v>175</v>
      </c>
      <c r="L220" s="274"/>
      <c r="M220" s="275" t="s">
        <v>20</v>
      </c>
      <c r="N220" s="276" t="s">
        <v>50</v>
      </c>
      <c r="O220" s="86"/>
      <c r="P220" s="224">
        <f>O220*H220</f>
        <v>0</v>
      </c>
      <c r="Q220" s="224">
        <v>0.001</v>
      </c>
      <c r="R220" s="224">
        <f>Q220*H220</f>
        <v>0.197382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375</v>
      </c>
      <c r="AT220" s="226" t="s">
        <v>274</v>
      </c>
      <c r="AU220" s="226" t="s">
        <v>87</v>
      </c>
      <c r="AY220" s="19" t="s">
        <v>169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22</v>
      </c>
      <c r="BK220" s="227">
        <f>ROUND(I220*H220,2)</f>
        <v>0</v>
      </c>
      <c r="BL220" s="19" t="s">
        <v>279</v>
      </c>
      <c r="BM220" s="226" t="s">
        <v>376</v>
      </c>
    </row>
    <row r="221" s="14" customFormat="1">
      <c r="A221" s="14"/>
      <c r="B221" s="244"/>
      <c r="C221" s="245"/>
      <c r="D221" s="235" t="s">
        <v>180</v>
      </c>
      <c r="E221" s="245"/>
      <c r="F221" s="247" t="s">
        <v>377</v>
      </c>
      <c r="G221" s="245"/>
      <c r="H221" s="248">
        <v>197.38200000000001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180</v>
      </c>
      <c r="AU221" s="254" t="s">
        <v>87</v>
      </c>
      <c r="AV221" s="14" t="s">
        <v>87</v>
      </c>
      <c r="AW221" s="14" t="s">
        <v>4</v>
      </c>
      <c r="AX221" s="14" t="s">
        <v>22</v>
      </c>
      <c r="AY221" s="254" t="s">
        <v>169</v>
      </c>
    </row>
    <row r="222" s="2" customFormat="1" ht="24.15" customHeight="1">
      <c r="A222" s="40"/>
      <c r="B222" s="41"/>
      <c r="C222" s="215" t="s">
        <v>378</v>
      </c>
      <c r="D222" s="215" t="s">
        <v>171</v>
      </c>
      <c r="E222" s="216" t="s">
        <v>379</v>
      </c>
      <c r="F222" s="217" t="s">
        <v>380</v>
      </c>
      <c r="G222" s="218" t="s">
        <v>127</v>
      </c>
      <c r="H222" s="219">
        <v>657.94000000000005</v>
      </c>
      <c r="I222" s="220"/>
      <c r="J222" s="221">
        <f>ROUND(I222*H222,2)</f>
        <v>0</v>
      </c>
      <c r="K222" s="217" t="s">
        <v>175</v>
      </c>
      <c r="L222" s="46"/>
      <c r="M222" s="222" t="s">
        <v>20</v>
      </c>
      <c r="N222" s="223" t="s">
        <v>50</v>
      </c>
      <c r="O222" s="86"/>
      <c r="P222" s="224">
        <f>O222*H222</f>
        <v>0</v>
      </c>
      <c r="Q222" s="224">
        <v>0.00040000000000000002</v>
      </c>
      <c r="R222" s="224">
        <f>Q222*H222</f>
        <v>0.26317600000000002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279</v>
      </c>
      <c r="AT222" s="226" t="s">
        <v>171</v>
      </c>
      <c r="AU222" s="226" t="s">
        <v>87</v>
      </c>
      <c r="AY222" s="19" t="s">
        <v>169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22</v>
      </c>
      <c r="BK222" s="227">
        <f>ROUND(I222*H222,2)</f>
        <v>0</v>
      </c>
      <c r="BL222" s="19" t="s">
        <v>279</v>
      </c>
      <c r="BM222" s="226" t="s">
        <v>381</v>
      </c>
    </row>
    <row r="223" s="2" customFormat="1">
      <c r="A223" s="40"/>
      <c r="B223" s="41"/>
      <c r="C223" s="42"/>
      <c r="D223" s="228" t="s">
        <v>178</v>
      </c>
      <c r="E223" s="42"/>
      <c r="F223" s="229" t="s">
        <v>382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178</v>
      </c>
      <c r="AU223" s="19" t="s">
        <v>87</v>
      </c>
    </row>
    <row r="224" s="13" customFormat="1">
      <c r="A224" s="13"/>
      <c r="B224" s="233"/>
      <c r="C224" s="234"/>
      <c r="D224" s="235" t="s">
        <v>180</v>
      </c>
      <c r="E224" s="236" t="s">
        <v>20</v>
      </c>
      <c r="F224" s="237" t="s">
        <v>383</v>
      </c>
      <c r="G224" s="234"/>
      <c r="H224" s="236" t="s">
        <v>20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180</v>
      </c>
      <c r="AU224" s="243" t="s">
        <v>87</v>
      </c>
      <c r="AV224" s="13" t="s">
        <v>22</v>
      </c>
      <c r="AW224" s="13" t="s">
        <v>182</v>
      </c>
      <c r="AX224" s="13" t="s">
        <v>79</v>
      </c>
      <c r="AY224" s="243" t="s">
        <v>169</v>
      </c>
    </row>
    <row r="225" s="14" customFormat="1">
      <c r="A225" s="14"/>
      <c r="B225" s="244"/>
      <c r="C225" s="245"/>
      <c r="D225" s="235" t="s">
        <v>180</v>
      </c>
      <c r="E225" s="246" t="s">
        <v>20</v>
      </c>
      <c r="F225" s="247" t="s">
        <v>228</v>
      </c>
      <c r="G225" s="245"/>
      <c r="H225" s="248">
        <v>620.63999999999999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180</v>
      </c>
      <c r="AU225" s="254" t="s">
        <v>87</v>
      </c>
      <c r="AV225" s="14" t="s">
        <v>87</v>
      </c>
      <c r="AW225" s="14" t="s">
        <v>182</v>
      </c>
      <c r="AX225" s="14" t="s">
        <v>79</v>
      </c>
      <c r="AY225" s="254" t="s">
        <v>169</v>
      </c>
    </row>
    <row r="226" s="14" customFormat="1">
      <c r="A226" s="14"/>
      <c r="B226" s="244"/>
      <c r="C226" s="245"/>
      <c r="D226" s="235" t="s">
        <v>180</v>
      </c>
      <c r="E226" s="246" t="s">
        <v>20</v>
      </c>
      <c r="F226" s="247" t="s">
        <v>229</v>
      </c>
      <c r="G226" s="245"/>
      <c r="H226" s="248">
        <v>37.299999999999997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180</v>
      </c>
      <c r="AU226" s="254" t="s">
        <v>87</v>
      </c>
      <c r="AV226" s="14" t="s">
        <v>87</v>
      </c>
      <c r="AW226" s="14" t="s">
        <v>182</v>
      </c>
      <c r="AX226" s="14" t="s">
        <v>79</v>
      </c>
      <c r="AY226" s="254" t="s">
        <v>169</v>
      </c>
    </row>
    <row r="227" s="2" customFormat="1" ht="49.05" customHeight="1">
      <c r="A227" s="40"/>
      <c r="B227" s="41"/>
      <c r="C227" s="267" t="s">
        <v>375</v>
      </c>
      <c r="D227" s="267" t="s">
        <v>274</v>
      </c>
      <c r="E227" s="268" t="s">
        <v>384</v>
      </c>
      <c r="F227" s="269" t="s">
        <v>385</v>
      </c>
      <c r="G227" s="270" t="s">
        <v>127</v>
      </c>
      <c r="H227" s="271">
        <v>766.82899999999995</v>
      </c>
      <c r="I227" s="272"/>
      <c r="J227" s="273">
        <f>ROUND(I227*H227,2)</f>
        <v>0</v>
      </c>
      <c r="K227" s="269" t="s">
        <v>175</v>
      </c>
      <c r="L227" s="274"/>
      <c r="M227" s="275" t="s">
        <v>20</v>
      </c>
      <c r="N227" s="276" t="s">
        <v>50</v>
      </c>
      <c r="O227" s="86"/>
      <c r="P227" s="224">
        <f>O227*H227</f>
        <v>0</v>
      </c>
      <c r="Q227" s="224">
        <v>0.0044000000000000003</v>
      </c>
      <c r="R227" s="224">
        <f>Q227*H227</f>
        <v>3.3740475999999999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375</v>
      </c>
      <c r="AT227" s="226" t="s">
        <v>274</v>
      </c>
      <c r="AU227" s="226" t="s">
        <v>87</v>
      </c>
      <c r="AY227" s="19" t="s">
        <v>169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22</v>
      </c>
      <c r="BK227" s="227">
        <f>ROUND(I227*H227,2)</f>
        <v>0</v>
      </c>
      <c r="BL227" s="19" t="s">
        <v>279</v>
      </c>
      <c r="BM227" s="226" t="s">
        <v>386</v>
      </c>
    </row>
    <row r="228" s="14" customFormat="1">
      <c r="A228" s="14"/>
      <c r="B228" s="244"/>
      <c r="C228" s="245"/>
      <c r="D228" s="235" t="s">
        <v>180</v>
      </c>
      <c r="E228" s="245"/>
      <c r="F228" s="247" t="s">
        <v>387</v>
      </c>
      <c r="G228" s="245"/>
      <c r="H228" s="248">
        <v>766.82899999999995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180</v>
      </c>
      <c r="AU228" s="254" t="s">
        <v>87</v>
      </c>
      <c r="AV228" s="14" t="s">
        <v>87</v>
      </c>
      <c r="AW228" s="14" t="s">
        <v>4</v>
      </c>
      <c r="AX228" s="14" t="s">
        <v>22</v>
      </c>
      <c r="AY228" s="254" t="s">
        <v>169</v>
      </c>
    </row>
    <row r="229" s="2" customFormat="1" ht="44.25" customHeight="1">
      <c r="A229" s="40"/>
      <c r="B229" s="41"/>
      <c r="C229" s="215" t="s">
        <v>388</v>
      </c>
      <c r="D229" s="215" t="s">
        <v>171</v>
      </c>
      <c r="E229" s="216" t="s">
        <v>389</v>
      </c>
      <c r="F229" s="217" t="s">
        <v>390</v>
      </c>
      <c r="G229" s="218" t="s">
        <v>391</v>
      </c>
      <c r="H229" s="277"/>
      <c r="I229" s="220"/>
      <c r="J229" s="221">
        <f>ROUND(I229*H229,2)</f>
        <v>0</v>
      </c>
      <c r="K229" s="217" t="s">
        <v>175</v>
      </c>
      <c r="L229" s="46"/>
      <c r="M229" s="222" t="s">
        <v>20</v>
      </c>
      <c r="N229" s="223" t="s">
        <v>50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279</v>
      </c>
      <c r="AT229" s="226" t="s">
        <v>171</v>
      </c>
      <c r="AU229" s="226" t="s">
        <v>87</v>
      </c>
      <c r="AY229" s="19" t="s">
        <v>169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22</v>
      </c>
      <c r="BK229" s="227">
        <f>ROUND(I229*H229,2)</f>
        <v>0</v>
      </c>
      <c r="BL229" s="19" t="s">
        <v>279</v>
      </c>
      <c r="BM229" s="226" t="s">
        <v>392</v>
      </c>
    </row>
    <row r="230" s="2" customFormat="1">
      <c r="A230" s="40"/>
      <c r="B230" s="41"/>
      <c r="C230" s="42"/>
      <c r="D230" s="228" t="s">
        <v>178</v>
      </c>
      <c r="E230" s="42"/>
      <c r="F230" s="229" t="s">
        <v>393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178</v>
      </c>
      <c r="AU230" s="19" t="s">
        <v>87</v>
      </c>
    </row>
    <row r="231" s="2" customFormat="1" ht="55.5" customHeight="1">
      <c r="A231" s="40"/>
      <c r="B231" s="41"/>
      <c r="C231" s="215" t="s">
        <v>394</v>
      </c>
      <c r="D231" s="215" t="s">
        <v>171</v>
      </c>
      <c r="E231" s="216" t="s">
        <v>395</v>
      </c>
      <c r="F231" s="217" t="s">
        <v>396</v>
      </c>
      <c r="G231" s="218" t="s">
        <v>391</v>
      </c>
      <c r="H231" s="277"/>
      <c r="I231" s="220"/>
      <c r="J231" s="221">
        <f>ROUND(I231*H231,2)</f>
        <v>0</v>
      </c>
      <c r="K231" s="217" t="s">
        <v>175</v>
      </c>
      <c r="L231" s="46"/>
      <c r="M231" s="222" t="s">
        <v>20</v>
      </c>
      <c r="N231" s="223" t="s">
        <v>50</v>
      </c>
      <c r="O231" s="86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279</v>
      </c>
      <c r="AT231" s="226" t="s">
        <v>171</v>
      </c>
      <c r="AU231" s="226" t="s">
        <v>87</v>
      </c>
      <c r="AY231" s="19" t="s">
        <v>169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22</v>
      </c>
      <c r="BK231" s="227">
        <f>ROUND(I231*H231,2)</f>
        <v>0</v>
      </c>
      <c r="BL231" s="19" t="s">
        <v>279</v>
      </c>
      <c r="BM231" s="226" t="s">
        <v>397</v>
      </c>
    </row>
    <row r="232" s="2" customFormat="1">
      <c r="A232" s="40"/>
      <c r="B232" s="41"/>
      <c r="C232" s="42"/>
      <c r="D232" s="228" t="s">
        <v>178</v>
      </c>
      <c r="E232" s="42"/>
      <c r="F232" s="229" t="s">
        <v>398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178</v>
      </c>
      <c r="AU232" s="19" t="s">
        <v>87</v>
      </c>
    </row>
    <row r="233" s="12" customFormat="1" ht="22.8" customHeight="1">
      <c r="A233" s="12"/>
      <c r="B233" s="199"/>
      <c r="C233" s="200"/>
      <c r="D233" s="201" t="s">
        <v>78</v>
      </c>
      <c r="E233" s="213" t="s">
        <v>399</v>
      </c>
      <c r="F233" s="213" t="s">
        <v>400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SUM(P234:P249)</f>
        <v>0</v>
      </c>
      <c r="Q233" s="207"/>
      <c r="R233" s="208">
        <f>SUM(R234:R249)</f>
        <v>1.20646575</v>
      </c>
      <c r="S233" s="207"/>
      <c r="T233" s="209">
        <f>SUM(T234:T249)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87</v>
      </c>
      <c r="AT233" s="211" t="s">
        <v>78</v>
      </c>
      <c r="AU233" s="211" t="s">
        <v>22</v>
      </c>
      <c r="AY233" s="210" t="s">
        <v>169</v>
      </c>
      <c r="BK233" s="212">
        <f>SUM(BK234:BK249)</f>
        <v>0</v>
      </c>
    </row>
    <row r="234" s="2" customFormat="1" ht="37.8" customHeight="1">
      <c r="A234" s="40"/>
      <c r="B234" s="41"/>
      <c r="C234" s="215" t="s">
        <v>401</v>
      </c>
      <c r="D234" s="215" t="s">
        <v>171</v>
      </c>
      <c r="E234" s="216" t="s">
        <v>402</v>
      </c>
      <c r="F234" s="217" t="s">
        <v>403</v>
      </c>
      <c r="G234" s="218" t="s">
        <v>127</v>
      </c>
      <c r="H234" s="219">
        <v>657.94000000000005</v>
      </c>
      <c r="I234" s="220"/>
      <c r="J234" s="221">
        <f>ROUND(I234*H234,2)</f>
        <v>0</v>
      </c>
      <c r="K234" s="217" t="s">
        <v>175</v>
      </c>
      <c r="L234" s="46"/>
      <c r="M234" s="222" t="s">
        <v>20</v>
      </c>
      <c r="N234" s="223" t="s">
        <v>50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279</v>
      </c>
      <c r="AT234" s="226" t="s">
        <v>171</v>
      </c>
      <c r="AU234" s="226" t="s">
        <v>87</v>
      </c>
      <c r="AY234" s="19" t="s">
        <v>169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22</v>
      </c>
      <c r="BK234" s="227">
        <f>ROUND(I234*H234,2)</f>
        <v>0</v>
      </c>
      <c r="BL234" s="19" t="s">
        <v>279</v>
      </c>
      <c r="BM234" s="226" t="s">
        <v>404</v>
      </c>
    </row>
    <row r="235" s="2" customFormat="1">
      <c r="A235" s="40"/>
      <c r="B235" s="41"/>
      <c r="C235" s="42"/>
      <c r="D235" s="228" t="s">
        <v>178</v>
      </c>
      <c r="E235" s="42"/>
      <c r="F235" s="229" t="s">
        <v>405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178</v>
      </c>
      <c r="AU235" s="19" t="s">
        <v>87</v>
      </c>
    </row>
    <row r="236" s="13" customFormat="1">
      <c r="A236" s="13"/>
      <c r="B236" s="233"/>
      <c r="C236" s="234"/>
      <c r="D236" s="235" t="s">
        <v>180</v>
      </c>
      <c r="E236" s="236" t="s">
        <v>20</v>
      </c>
      <c r="F236" s="237" t="s">
        <v>406</v>
      </c>
      <c r="G236" s="234"/>
      <c r="H236" s="236" t="s">
        <v>20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180</v>
      </c>
      <c r="AU236" s="243" t="s">
        <v>87</v>
      </c>
      <c r="AV236" s="13" t="s">
        <v>22</v>
      </c>
      <c r="AW236" s="13" t="s">
        <v>182</v>
      </c>
      <c r="AX236" s="13" t="s">
        <v>79</v>
      </c>
      <c r="AY236" s="243" t="s">
        <v>169</v>
      </c>
    </row>
    <row r="237" s="14" customFormat="1">
      <c r="A237" s="14"/>
      <c r="B237" s="244"/>
      <c r="C237" s="245"/>
      <c r="D237" s="235" t="s">
        <v>180</v>
      </c>
      <c r="E237" s="246" t="s">
        <v>20</v>
      </c>
      <c r="F237" s="247" t="s">
        <v>407</v>
      </c>
      <c r="G237" s="245"/>
      <c r="H237" s="248">
        <v>573.46000000000004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180</v>
      </c>
      <c r="AU237" s="254" t="s">
        <v>87</v>
      </c>
      <c r="AV237" s="14" t="s">
        <v>87</v>
      </c>
      <c r="AW237" s="14" t="s">
        <v>182</v>
      </c>
      <c r="AX237" s="14" t="s">
        <v>79</v>
      </c>
      <c r="AY237" s="254" t="s">
        <v>169</v>
      </c>
    </row>
    <row r="238" s="14" customFormat="1">
      <c r="A238" s="14"/>
      <c r="B238" s="244"/>
      <c r="C238" s="245"/>
      <c r="D238" s="235" t="s">
        <v>180</v>
      </c>
      <c r="E238" s="246" t="s">
        <v>20</v>
      </c>
      <c r="F238" s="247" t="s">
        <v>408</v>
      </c>
      <c r="G238" s="245"/>
      <c r="H238" s="248">
        <v>37.299999999999997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180</v>
      </c>
      <c r="AU238" s="254" t="s">
        <v>87</v>
      </c>
      <c r="AV238" s="14" t="s">
        <v>87</v>
      </c>
      <c r="AW238" s="14" t="s">
        <v>182</v>
      </c>
      <c r="AX238" s="14" t="s">
        <v>79</v>
      </c>
      <c r="AY238" s="254" t="s">
        <v>169</v>
      </c>
    </row>
    <row r="239" s="14" customFormat="1">
      <c r="A239" s="14"/>
      <c r="B239" s="244"/>
      <c r="C239" s="245"/>
      <c r="D239" s="235" t="s">
        <v>180</v>
      </c>
      <c r="E239" s="246" t="s">
        <v>20</v>
      </c>
      <c r="F239" s="247" t="s">
        <v>409</v>
      </c>
      <c r="G239" s="245"/>
      <c r="H239" s="248">
        <v>47.18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180</v>
      </c>
      <c r="AU239" s="254" t="s">
        <v>87</v>
      </c>
      <c r="AV239" s="14" t="s">
        <v>87</v>
      </c>
      <c r="AW239" s="14" t="s">
        <v>182</v>
      </c>
      <c r="AX239" s="14" t="s">
        <v>79</v>
      </c>
      <c r="AY239" s="254" t="s">
        <v>169</v>
      </c>
    </row>
    <row r="240" s="2" customFormat="1" ht="24.15" customHeight="1">
      <c r="A240" s="40"/>
      <c r="B240" s="41"/>
      <c r="C240" s="267" t="s">
        <v>410</v>
      </c>
      <c r="D240" s="267" t="s">
        <v>274</v>
      </c>
      <c r="E240" s="268" t="s">
        <v>411</v>
      </c>
      <c r="F240" s="269" t="s">
        <v>412</v>
      </c>
      <c r="G240" s="270" t="s">
        <v>127</v>
      </c>
      <c r="H240" s="271">
        <v>602.13300000000004</v>
      </c>
      <c r="I240" s="272"/>
      <c r="J240" s="273">
        <f>ROUND(I240*H240,2)</f>
        <v>0</v>
      </c>
      <c r="K240" s="269" t="s">
        <v>175</v>
      </c>
      <c r="L240" s="274"/>
      <c r="M240" s="275" t="s">
        <v>20</v>
      </c>
      <c r="N240" s="276" t="s">
        <v>50</v>
      </c>
      <c r="O240" s="86"/>
      <c r="P240" s="224">
        <f>O240*H240</f>
        <v>0</v>
      </c>
      <c r="Q240" s="224">
        <v>0.0015</v>
      </c>
      <c r="R240" s="224">
        <f>Q240*H240</f>
        <v>0.90319950000000004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375</v>
      </c>
      <c r="AT240" s="226" t="s">
        <v>274</v>
      </c>
      <c r="AU240" s="226" t="s">
        <v>87</v>
      </c>
      <c r="AY240" s="19" t="s">
        <v>169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22</v>
      </c>
      <c r="BK240" s="227">
        <f>ROUND(I240*H240,2)</f>
        <v>0</v>
      </c>
      <c r="BL240" s="19" t="s">
        <v>279</v>
      </c>
      <c r="BM240" s="226" t="s">
        <v>413</v>
      </c>
    </row>
    <row r="241" s="14" customFormat="1">
      <c r="A241" s="14"/>
      <c r="B241" s="244"/>
      <c r="C241" s="245"/>
      <c r="D241" s="235" t="s">
        <v>180</v>
      </c>
      <c r="E241" s="245"/>
      <c r="F241" s="247" t="s">
        <v>414</v>
      </c>
      <c r="G241" s="245"/>
      <c r="H241" s="248">
        <v>602.13300000000004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180</v>
      </c>
      <c r="AU241" s="254" t="s">
        <v>87</v>
      </c>
      <c r="AV241" s="14" t="s">
        <v>87</v>
      </c>
      <c r="AW241" s="14" t="s">
        <v>4</v>
      </c>
      <c r="AX241" s="14" t="s">
        <v>22</v>
      </c>
      <c r="AY241" s="254" t="s">
        <v>169</v>
      </c>
    </row>
    <row r="242" s="2" customFormat="1" ht="24.15" customHeight="1">
      <c r="A242" s="40"/>
      <c r="B242" s="41"/>
      <c r="C242" s="267" t="s">
        <v>415</v>
      </c>
      <c r="D242" s="267" t="s">
        <v>274</v>
      </c>
      <c r="E242" s="268" t="s">
        <v>416</v>
      </c>
      <c r="F242" s="269" t="s">
        <v>417</v>
      </c>
      <c r="G242" s="270" t="s">
        <v>127</v>
      </c>
      <c r="H242" s="271">
        <v>39.164999999999999</v>
      </c>
      <c r="I242" s="272"/>
      <c r="J242" s="273">
        <f>ROUND(I242*H242,2)</f>
        <v>0</v>
      </c>
      <c r="K242" s="269" t="s">
        <v>175</v>
      </c>
      <c r="L242" s="274"/>
      <c r="M242" s="275" t="s">
        <v>20</v>
      </c>
      <c r="N242" s="276" t="s">
        <v>50</v>
      </c>
      <c r="O242" s="86"/>
      <c r="P242" s="224">
        <f>O242*H242</f>
        <v>0</v>
      </c>
      <c r="Q242" s="224">
        <v>0.0030000000000000001</v>
      </c>
      <c r="R242" s="224">
        <f>Q242*H242</f>
        <v>0.117495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375</v>
      </c>
      <c r="AT242" s="226" t="s">
        <v>274</v>
      </c>
      <c r="AU242" s="226" t="s">
        <v>87</v>
      </c>
      <c r="AY242" s="19" t="s">
        <v>169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22</v>
      </c>
      <c r="BK242" s="227">
        <f>ROUND(I242*H242,2)</f>
        <v>0</v>
      </c>
      <c r="BL242" s="19" t="s">
        <v>279</v>
      </c>
      <c r="BM242" s="226" t="s">
        <v>418</v>
      </c>
    </row>
    <row r="243" s="14" customFormat="1">
      <c r="A243" s="14"/>
      <c r="B243" s="244"/>
      <c r="C243" s="245"/>
      <c r="D243" s="235" t="s">
        <v>180</v>
      </c>
      <c r="E243" s="245"/>
      <c r="F243" s="247" t="s">
        <v>419</v>
      </c>
      <c r="G243" s="245"/>
      <c r="H243" s="248">
        <v>39.164999999999999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180</v>
      </c>
      <c r="AU243" s="254" t="s">
        <v>87</v>
      </c>
      <c r="AV243" s="14" t="s">
        <v>87</v>
      </c>
      <c r="AW243" s="14" t="s">
        <v>4</v>
      </c>
      <c r="AX243" s="14" t="s">
        <v>22</v>
      </c>
      <c r="AY243" s="254" t="s">
        <v>169</v>
      </c>
    </row>
    <row r="244" s="2" customFormat="1" ht="24.15" customHeight="1">
      <c r="A244" s="40"/>
      <c r="B244" s="41"/>
      <c r="C244" s="267" t="s">
        <v>420</v>
      </c>
      <c r="D244" s="267" t="s">
        <v>274</v>
      </c>
      <c r="E244" s="268" t="s">
        <v>421</v>
      </c>
      <c r="F244" s="269" t="s">
        <v>422</v>
      </c>
      <c r="G244" s="270" t="s">
        <v>127</v>
      </c>
      <c r="H244" s="271">
        <v>49.539000000000001</v>
      </c>
      <c r="I244" s="272"/>
      <c r="J244" s="273">
        <f>ROUND(I244*H244,2)</f>
        <v>0</v>
      </c>
      <c r="K244" s="269" t="s">
        <v>175</v>
      </c>
      <c r="L244" s="274"/>
      <c r="M244" s="275" t="s">
        <v>20</v>
      </c>
      <c r="N244" s="276" t="s">
        <v>50</v>
      </c>
      <c r="O244" s="86"/>
      <c r="P244" s="224">
        <f>O244*H244</f>
        <v>0</v>
      </c>
      <c r="Q244" s="224">
        <v>0.0037499999999999999</v>
      </c>
      <c r="R244" s="224">
        <f>Q244*H244</f>
        <v>0.18577125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375</v>
      </c>
      <c r="AT244" s="226" t="s">
        <v>274</v>
      </c>
      <c r="AU244" s="226" t="s">
        <v>87</v>
      </c>
      <c r="AY244" s="19" t="s">
        <v>169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22</v>
      </c>
      <c r="BK244" s="227">
        <f>ROUND(I244*H244,2)</f>
        <v>0</v>
      </c>
      <c r="BL244" s="19" t="s">
        <v>279</v>
      </c>
      <c r="BM244" s="226" t="s">
        <v>423</v>
      </c>
    </row>
    <row r="245" s="14" customFormat="1">
      <c r="A245" s="14"/>
      <c r="B245" s="244"/>
      <c r="C245" s="245"/>
      <c r="D245" s="235" t="s">
        <v>180</v>
      </c>
      <c r="E245" s="245"/>
      <c r="F245" s="247" t="s">
        <v>424</v>
      </c>
      <c r="G245" s="245"/>
      <c r="H245" s="248">
        <v>49.539000000000001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180</v>
      </c>
      <c r="AU245" s="254" t="s">
        <v>87</v>
      </c>
      <c r="AV245" s="14" t="s">
        <v>87</v>
      </c>
      <c r="AW245" s="14" t="s">
        <v>4</v>
      </c>
      <c r="AX245" s="14" t="s">
        <v>22</v>
      </c>
      <c r="AY245" s="254" t="s">
        <v>169</v>
      </c>
    </row>
    <row r="246" s="2" customFormat="1" ht="44.25" customHeight="1">
      <c r="A246" s="40"/>
      <c r="B246" s="41"/>
      <c r="C246" s="215" t="s">
        <v>425</v>
      </c>
      <c r="D246" s="215" t="s">
        <v>171</v>
      </c>
      <c r="E246" s="216" t="s">
        <v>426</v>
      </c>
      <c r="F246" s="217" t="s">
        <v>427</v>
      </c>
      <c r="G246" s="218" t="s">
        <v>391</v>
      </c>
      <c r="H246" s="277"/>
      <c r="I246" s="220"/>
      <c r="J246" s="221">
        <f>ROUND(I246*H246,2)</f>
        <v>0</v>
      </c>
      <c r="K246" s="217" t="s">
        <v>175</v>
      </c>
      <c r="L246" s="46"/>
      <c r="M246" s="222" t="s">
        <v>20</v>
      </c>
      <c r="N246" s="223" t="s">
        <v>50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176</v>
      </c>
      <c r="AT246" s="226" t="s">
        <v>171</v>
      </c>
      <c r="AU246" s="226" t="s">
        <v>87</v>
      </c>
      <c r="AY246" s="19" t="s">
        <v>169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22</v>
      </c>
      <c r="BK246" s="227">
        <f>ROUND(I246*H246,2)</f>
        <v>0</v>
      </c>
      <c r="BL246" s="19" t="s">
        <v>176</v>
      </c>
      <c r="BM246" s="226" t="s">
        <v>428</v>
      </c>
    </row>
    <row r="247" s="2" customFormat="1">
      <c r="A247" s="40"/>
      <c r="B247" s="41"/>
      <c r="C247" s="42"/>
      <c r="D247" s="228" t="s">
        <v>178</v>
      </c>
      <c r="E247" s="42"/>
      <c r="F247" s="229" t="s">
        <v>429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178</v>
      </c>
      <c r="AU247" s="19" t="s">
        <v>87</v>
      </c>
    </row>
    <row r="248" s="2" customFormat="1" ht="49.05" customHeight="1">
      <c r="A248" s="40"/>
      <c r="B248" s="41"/>
      <c r="C248" s="215" t="s">
        <v>430</v>
      </c>
      <c r="D248" s="215" t="s">
        <v>171</v>
      </c>
      <c r="E248" s="216" t="s">
        <v>431</v>
      </c>
      <c r="F248" s="217" t="s">
        <v>432</v>
      </c>
      <c r="G248" s="218" t="s">
        <v>391</v>
      </c>
      <c r="H248" s="277"/>
      <c r="I248" s="220"/>
      <c r="J248" s="221">
        <f>ROUND(I248*H248,2)</f>
        <v>0</v>
      </c>
      <c r="K248" s="217" t="s">
        <v>175</v>
      </c>
      <c r="L248" s="46"/>
      <c r="M248" s="222" t="s">
        <v>20</v>
      </c>
      <c r="N248" s="223" t="s">
        <v>50</v>
      </c>
      <c r="O248" s="86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279</v>
      </c>
      <c r="AT248" s="226" t="s">
        <v>171</v>
      </c>
      <c r="AU248" s="226" t="s">
        <v>87</v>
      </c>
      <c r="AY248" s="19" t="s">
        <v>169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22</v>
      </c>
      <c r="BK248" s="227">
        <f>ROUND(I248*H248,2)</f>
        <v>0</v>
      </c>
      <c r="BL248" s="19" t="s">
        <v>279</v>
      </c>
      <c r="BM248" s="226" t="s">
        <v>433</v>
      </c>
    </row>
    <row r="249" s="2" customFormat="1">
      <c r="A249" s="40"/>
      <c r="B249" s="41"/>
      <c r="C249" s="42"/>
      <c r="D249" s="228" t="s">
        <v>178</v>
      </c>
      <c r="E249" s="42"/>
      <c r="F249" s="229" t="s">
        <v>434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178</v>
      </c>
      <c r="AU249" s="19" t="s">
        <v>87</v>
      </c>
    </row>
    <row r="250" s="12" customFormat="1" ht="22.8" customHeight="1">
      <c r="A250" s="12"/>
      <c r="B250" s="199"/>
      <c r="C250" s="200"/>
      <c r="D250" s="201" t="s">
        <v>78</v>
      </c>
      <c r="E250" s="213" t="s">
        <v>435</v>
      </c>
      <c r="F250" s="213" t="s">
        <v>436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SUM(P251:P308)</f>
        <v>0</v>
      </c>
      <c r="Q250" s="207"/>
      <c r="R250" s="208">
        <f>SUM(R251:R308)</f>
        <v>1.3469299999999997</v>
      </c>
      <c r="S250" s="207"/>
      <c r="T250" s="209">
        <f>SUM(T251:T308)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87</v>
      </c>
      <c r="AT250" s="211" t="s">
        <v>78</v>
      </c>
      <c r="AU250" s="211" t="s">
        <v>22</v>
      </c>
      <c r="AY250" s="210" t="s">
        <v>169</v>
      </c>
      <c r="BK250" s="212">
        <f>SUM(BK251:BK308)</f>
        <v>0</v>
      </c>
    </row>
    <row r="251" s="2" customFormat="1" ht="33" customHeight="1">
      <c r="A251" s="40"/>
      <c r="B251" s="41"/>
      <c r="C251" s="215" t="s">
        <v>437</v>
      </c>
      <c r="D251" s="215" t="s">
        <v>171</v>
      </c>
      <c r="E251" s="216" t="s">
        <v>438</v>
      </c>
      <c r="F251" s="217" t="s">
        <v>439</v>
      </c>
      <c r="G251" s="218" t="s">
        <v>440</v>
      </c>
      <c r="H251" s="219">
        <v>1</v>
      </c>
      <c r="I251" s="220"/>
      <c r="J251" s="221">
        <f>ROUND(I251*H251,2)</f>
        <v>0</v>
      </c>
      <c r="K251" s="217" t="s">
        <v>175</v>
      </c>
      <c r="L251" s="46"/>
      <c r="M251" s="222" t="s">
        <v>20</v>
      </c>
      <c r="N251" s="223" t="s">
        <v>50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279</v>
      </c>
      <c r="AT251" s="226" t="s">
        <v>171</v>
      </c>
      <c r="AU251" s="226" t="s">
        <v>87</v>
      </c>
      <c r="AY251" s="19" t="s">
        <v>169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22</v>
      </c>
      <c r="BK251" s="227">
        <f>ROUND(I251*H251,2)</f>
        <v>0</v>
      </c>
      <c r="BL251" s="19" t="s">
        <v>279</v>
      </c>
      <c r="BM251" s="226" t="s">
        <v>441</v>
      </c>
    </row>
    <row r="252" s="2" customFormat="1">
      <c r="A252" s="40"/>
      <c r="B252" s="41"/>
      <c r="C252" s="42"/>
      <c r="D252" s="228" t="s">
        <v>178</v>
      </c>
      <c r="E252" s="42"/>
      <c r="F252" s="229" t="s">
        <v>442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178</v>
      </c>
      <c r="AU252" s="19" t="s">
        <v>87</v>
      </c>
    </row>
    <row r="253" s="14" customFormat="1">
      <c r="A253" s="14"/>
      <c r="B253" s="244"/>
      <c r="C253" s="245"/>
      <c r="D253" s="235" t="s">
        <v>180</v>
      </c>
      <c r="E253" s="246" t="s">
        <v>20</v>
      </c>
      <c r="F253" s="247" t="s">
        <v>443</v>
      </c>
      <c r="G253" s="245"/>
      <c r="H253" s="248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180</v>
      </c>
      <c r="AU253" s="254" t="s">
        <v>87</v>
      </c>
      <c r="AV253" s="14" t="s">
        <v>87</v>
      </c>
      <c r="AW253" s="14" t="s">
        <v>182</v>
      </c>
      <c r="AX253" s="14" t="s">
        <v>79</v>
      </c>
      <c r="AY253" s="254" t="s">
        <v>169</v>
      </c>
    </row>
    <row r="254" s="2" customFormat="1" ht="24.15" customHeight="1">
      <c r="A254" s="40"/>
      <c r="B254" s="41"/>
      <c r="C254" s="267" t="s">
        <v>444</v>
      </c>
      <c r="D254" s="267" t="s">
        <v>274</v>
      </c>
      <c r="E254" s="268" t="s">
        <v>445</v>
      </c>
      <c r="F254" s="269" t="s">
        <v>446</v>
      </c>
      <c r="G254" s="270" t="s">
        <v>440</v>
      </c>
      <c r="H254" s="271">
        <v>1</v>
      </c>
      <c r="I254" s="272"/>
      <c r="J254" s="273">
        <f>ROUND(I254*H254,2)</f>
        <v>0</v>
      </c>
      <c r="K254" s="269" t="s">
        <v>20</v>
      </c>
      <c r="L254" s="274"/>
      <c r="M254" s="275" t="s">
        <v>20</v>
      </c>
      <c r="N254" s="276" t="s">
        <v>50</v>
      </c>
      <c r="O254" s="86"/>
      <c r="P254" s="224">
        <f>O254*H254</f>
        <v>0</v>
      </c>
      <c r="Q254" s="224">
        <v>0.1176</v>
      </c>
      <c r="R254" s="224">
        <f>Q254*H254</f>
        <v>0.1176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375</v>
      </c>
      <c r="AT254" s="226" t="s">
        <v>274</v>
      </c>
      <c r="AU254" s="226" t="s">
        <v>87</v>
      </c>
      <c r="AY254" s="19" t="s">
        <v>169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22</v>
      </c>
      <c r="BK254" s="227">
        <f>ROUND(I254*H254,2)</f>
        <v>0</v>
      </c>
      <c r="BL254" s="19" t="s">
        <v>279</v>
      </c>
      <c r="BM254" s="226" t="s">
        <v>447</v>
      </c>
    </row>
    <row r="255" s="2" customFormat="1" ht="37.8" customHeight="1">
      <c r="A255" s="40"/>
      <c r="B255" s="41"/>
      <c r="C255" s="215" t="s">
        <v>448</v>
      </c>
      <c r="D255" s="215" t="s">
        <v>171</v>
      </c>
      <c r="E255" s="216" t="s">
        <v>449</v>
      </c>
      <c r="F255" s="217" t="s">
        <v>450</v>
      </c>
      <c r="G255" s="218" t="s">
        <v>440</v>
      </c>
      <c r="H255" s="219">
        <v>1</v>
      </c>
      <c r="I255" s="220"/>
      <c r="J255" s="221">
        <f>ROUND(I255*H255,2)</f>
        <v>0</v>
      </c>
      <c r="K255" s="217" t="s">
        <v>175</v>
      </c>
      <c r="L255" s="46"/>
      <c r="M255" s="222" t="s">
        <v>20</v>
      </c>
      <c r="N255" s="223" t="s">
        <v>50</v>
      </c>
      <c r="O255" s="86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279</v>
      </c>
      <c r="AT255" s="226" t="s">
        <v>171</v>
      </c>
      <c r="AU255" s="226" t="s">
        <v>87</v>
      </c>
      <c r="AY255" s="19" t="s">
        <v>169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22</v>
      </c>
      <c r="BK255" s="227">
        <f>ROUND(I255*H255,2)</f>
        <v>0</v>
      </c>
      <c r="BL255" s="19" t="s">
        <v>279</v>
      </c>
      <c r="BM255" s="226" t="s">
        <v>451</v>
      </c>
    </row>
    <row r="256" s="2" customFormat="1">
      <c r="A256" s="40"/>
      <c r="B256" s="41"/>
      <c r="C256" s="42"/>
      <c r="D256" s="228" t="s">
        <v>178</v>
      </c>
      <c r="E256" s="42"/>
      <c r="F256" s="229" t="s">
        <v>452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178</v>
      </c>
      <c r="AU256" s="19" t="s">
        <v>87</v>
      </c>
    </row>
    <row r="257" s="2" customFormat="1" ht="24.15" customHeight="1">
      <c r="A257" s="40"/>
      <c r="B257" s="41"/>
      <c r="C257" s="267" t="s">
        <v>453</v>
      </c>
      <c r="D257" s="267" t="s">
        <v>274</v>
      </c>
      <c r="E257" s="268" t="s">
        <v>454</v>
      </c>
      <c r="F257" s="269" t="s">
        <v>455</v>
      </c>
      <c r="G257" s="270" t="s">
        <v>440</v>
      </c>
      <c r="H257" s="271">
        <v>1</v>
      </c>
      <c r="I257" s="272"/>
      <c r="J257" s="273">
        <f>ROUND(I257*H257,2)</f>
        <v>0</v>
      </c>
      <c r="K257" s="269" t="s">
        <v>175</v>
      </c>
      <c r="L257" s="274"/>
      <c r="M257" s="275" t="s">
        <v>20</v>
      </c>
      <c r="N257" s="276" t="s">
        <v>50</v>
      </c>
      <c r="O257" s="86"/>
      <c r="P257" s="224">
        <f>O257*H257</f>
        <v>0</v>
      </c>
      <c r="Q257" s="224">
        <v>0.002</v>
      </c>
      <c r="R257" s="224">
        <f>Q257*H257</f>
        <v>0.002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375</v>
      </c>
      <c r="AT257" s="226" t="s">
        <v>274</v>
      </c>
      <c r="AU257" s="226" t="s">
        <v>87</v>
      </c>
      <c r="AY257" s="19" t="s">
        <v>169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22</v>
      </c>
      <c r="BK257" s="227">
        <f>ROUND(I257*H257,2)</f>
        <v>0</v>
      </c>
      <c r="BL257" s="19" t="s">
        <v>279</v>
      </c>
      <c r="BM257" s="226" t="s">
        <v>456</v>
      </c>
    </row>
    <row r="258" s="2" customFormat="1" ht="24.15" customHeight="1">
      <c r="A258" s="40"/>
      <c r="B258" s="41"/>
      <c r="C258" s="215" t="s">
        <v>457</v>
      </c>
      <c r="D258" s="215" t="s">
        <v>171</v>
      </c>
      <c r="E258" s="216" t="s">
        <v>458</v>
      </c>
      <c r="F258" s="217" t="s">
        <v>459</v>
      </c>
      <c r="G258" s="218" t="s">
        <v>440</v>
      </c>
      <c r="H258" s="219">
        <v>1</v>
      </c>
      <c r="I258" s="220"/>
      <c r="J258" s="221">
        <f>ROUND(I258*H258,2)</f>
        <v>0</v>
      </c>
      <c r="K258" s="217" t="s">
        <v>175</v>
      </c>
      <c r="L258" s="46"/>
      <c r="M258" s="222" t="s">
        <v>20</v>
      </c>
      <c r="N258" s="223" t="s">
        <v>50</v>
      </c>
      <c r="O258" s="86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279</v>
      </c>
      <c r="AT258" s="226" t="s">
        <v>171</v>
      </c>
      <c r="AU258" s="226" t="s">
        <v>87</v>
      </c>
      <c r="AY258" s="19" t="s">
        <v>169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22</v>
      </c>
      <c r="BK258" s="227">
        <f>ROUND(I258*H258,2)</f>
        <v>0</v>
      </c>
      <c r="BL258" s="19" t="s">
        <v>279</v>
      </c>
      <c r="BM258" s="226" t="s">
        <v>460</v>
      </c>
    </row>
    <row r="259" s="2" customFormat="1">
      <c r="A259" s="40"/>
      <c r="B259" s="41"/>
      <c r="C259" s="42"/>
      <c r="D259" s="228" t="s">
        <v>178</v>
      </c>
      <c r="E259" s="42"/>
      <c r="F259" s="229" t="s">
        <v>461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178</v>
      </c>
      <c r="AU259" s="19" t="s">
        <v>87</v>
      </c>
    </row>
    <row r="260" s="2" customFormat="1" ht="24.15" customHeight="1">
      <c r="A260" s="40"/>
      <c r="B260" s="41"/>
      <c r="C260" s="267" t="s">
        <v>462</v>
      </c>
      <c r="D260" s="267" t="s">
        <v>274</v>
      </c>
      <c r="E260" s="268" t="s">
        <v>463</v>
      </c>
      <c r="F260" s="269" t="s">
        <v>464</v>
      </c>
      <c r="G260" s="270" t="s">
        <v>440</v>
      </c>
      <c r="H260" s="271">
        <v>1</v>
      </c>
      <c r="I260" s="272"/>
      <c r="J260" s="273">
        <f>ROUND(I260*H260,2)</f>
        <v>0</v>
      </c>
      <c r="K260" s="269" t="s">
        <v>175</v>
      </c>
      <c r="L260" s="274"/>
      <c r="M260" s="275" t="s">
        <v>20</v>
      </c>
      <c r="N260" s="276" t="s">
        <v>50</v>
      </c>
      <c r="O260" s="86"/>
      <c r="P260" s="224">
        <f>O260*H260</f>
        <v>0</v>
      </c>
      <c r="Q260" s="224">
        <v>0.012</v>
      </c>
      <c r="R260" s="224">
        <f>Q260*H260</f>
        <v>0.012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375</v>
      </c>
      <c r="AT260" s="226" t="s">
        <v>274</v>
      </c>
      <c r="AU260" s="226" t="s">
        <v>87</v>
      </c>
      <c r="AY260" s="19" t="s">
        <v>169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22</v>
      </c>
      <c r="BK260" s="227">
        <f>ROUND(I260*H260,2)</f>
        <v>0</v>
      </c>
      <c r="BL260" s="19" t="s">
        <v>279</v>
      </c>
      <c r="BM260" s="226" t="s">
        <v>465</v>
      </c>
    </row>
    <row r="261" s="2" customFormat="1" ht="37.8" customHeight="1">
      <c r="A261" s="40"/>
      <c r="B261" s="41"/>
      <c r="C261" s="215" t="s">
        <v>466</v>
      </c>
      <c r="D261" s="215" t="s">
        <v>171</v>
      </c>
      <c r="E261" s="216" t="s">
        <v>467</v>
      </c>
      <c r="F261" s="217" t="s">
        <v>468</v>
      </c>
      <c r="G261" s="218" t="s">
        <v>469</v>
      </c>
      <c r="H261" s="219">
        <v>1</v>
      </c>
      <c r="I261" s="220"/>
      <c r="J261" s="221">
        <f>ROUND(I261*H261,2)</f>
        <v>0</v>
      </c>
      <c r="K261" s="217" t="s">
        <v>175</v>
      </c>
      <c r="L261" s="46"/>
      <c r="M261" s="222" t="s">
        <v>20</v>
      </c>
      <c r="N261" s="223" t="s">
        <v>50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279</v>
      </c>
      <c r="AT261" s="226" t="s">
        <v>171</v>
      </c>
      <c r="AU261" s="226" t="s">
        <v>87</v>
      </c>
      <c r="AY261" s="19" t="s">
        <v>169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22</v>
      </c>
      <c r="BK261" s="227">
        <f>ROUND(I261*H261,2)</f>
        <v>0</v>
      </c>
      <c r="BL261" s="19" t="s">
        <v>279</v>
      </c>
      <c r="BM261" s="226" t="s">
        <v>470</v>
      </c>
    </row>
    <row r="262" s="2" customFormat="1">
      <c r="A262" s="40"/>
      <c r="B262" s="41"/>
      <c r="C262" s="42"/>
      <c r="D262" s="228" t="s">
        <v>178</v>
      </c>
      <c r="E262" s="42"/>
      <c r="F262" s="229" t="s">
        <v>471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178</v>
      </c>
      <c r="AU262" s="19" t="s">
        <v>87</v>
      </c>
    </row>
    <row r="263" s="2" customFormat="1" ht="21.75" customHeight="1">
      <c r="A263" s="40"/>
      <c r="B263" s="41"/>
      <c r="C263" s="267" t="s">
        <v>472</v>
      </c>
      <c r="D263" s="267" t="s">
        <v>274</v>
      </c>
      <c r="E263" s="268" t="s">
        <v>473</v>
      </c>
      <c r="F263" s="269" t="s">
        <v>474</v>
      </c>
      <c r="G263" s="270" t="s">
        <v>475</v>
      </c>
      <c r="H263" s="271">
        <v>1</v>
      </c>
      <c r="I263" s="272"/>
      <c r="J263" s="273">
        <f>ROUND(I263*H263,2)</f>
        <v>0</v>
      </c>
      <c r="K263" s="269" t="s">
        <v>175</v>
      </c>
      <c r="L263" s="274"/>
      <c r="M263" s="275" t="s">
        <v>20</v>
      </c>
      <c r="N263" s="276" t="s">
        <v>50</v>
      </c>
      <c r="O263" s="86"/>
      <c r="P263" s="224">
        <f>O263*H263</f>
        <v>0</v>
      </c>
      <c r="Q263" s="224">
        <v>0.00033</v>
      </c>
      <c r="R263" s="224">
        <f>Q263*H263</f>
        <v>0.00033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375</v>
      </c>
      <c r="AT263" s="226" t="s">
        <v>274</v>
      </c>
      <c r="AU263" s="226" t="s">
        <v>87</v>
      </c>
      <c r="AY263" s="19" t="s">
        <v>169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22</v>
      </c>
      <c r="BK263" s="227">
        <f>ROUND(I263*H263,2)</f>
        <v>0</v>
      </c>
      <c r="BL263" s="19" t="s">
        <v>279</v>
      </c>
      <c r="BM263" s="226" t="s">
        <v>476</v>
      </c>
    </row>
    <row r="264" s="2" customFormat="1" ht="16.5" customHeight="1">
      <c r="A264" s="40"/>
      <c r="B264" s="41"/>
      <c r="C264" s="215" t="s">
        <v>477</v>
      </c>
      <c r="D264" s="215" t="s">
        <v>171</v>
      </c>
      <c r="E264" s="216" t="s">
        <v>478</v>
      </c>
      <c r="F264" s="217" t="s">
        <v>479</v>
      </c>
      <c r="G264" s="218" t="s">
        <v>480</v>
      </c>
      <c r="H264" s="219">
        <v>1</v>
      </c>
      <c r="I264" s="220"/>
      <c r="J264" s="221">
        <f>ROUND(I264*H264,2)</f>
        <v>0</v>
      </c>
      <c r="K264" s="217" t="s">
        <v>20</v>
      </c>
      <c r="L264" s="46"/>
      <c r="M264" s="222" t="s">
        <v>20</v>
      </c>
      <c r="N264" s="223" t="s">
        <v>50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176</v>
      </c>
      <c r="AT264" s="226" t="s">
        <v>171</v>
      </c>
      <c r="AU264" s="226" t="s">
        <v>87</v>
      </c>
      <c r="AY264" s="19" t="s">
        <v>169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22</v>
      </c>
      <c r="BK264" s="227">
        <f>ROUND(I264*H264,2)</f>
        <v>0</v>
      </c>
      <c r="BL264" s="19" t="s">
        <v>176</v>
      </c>
      <c r="BM264" s="226" t="s">
        <v>481</v>
      </c>
    </row>
    <row r="265" s="2" customFormat="1" ht="37.8" customHeight="1">
      <c r="A265" s="40"/>
      <c r="B265" s="41"/>
      <c r="C265" s="215" t="s">
        <v>482</v>
      </c>
      <c r="D265" s="215" t="s">
        <v>171</v>
      </c>
      <c r="E265" s="216" t="s">
        <v>483</v>
      </c>
      <c r="F265" s="217" t="s">
        <v>484</v>
      </c>
      <c r="G265" s="218" t="s">
        <v>480</v>
      </c>
      <c r="H265" s="219">
        <v>1</v>
      </c>
      <c r="I265" s="220"/>
      <c r="J265" s="221">
        <f>ROUND(I265*H265,2)</f>
        <v>0</v>
      </c>
      <c r="K265" s="217" t="s">
        <v>20</v>
      </c>
      <c r="L265" s="46"/>
      <c r="M265" s="222" t="s">
        <v>20</v>
      </c>
      <c r="N265" s="223" t="s">
        <v>50</v>
      </c>
      <c r="O265" s="86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279</v>
      </c>
      <c r="AT265" s="226" t="s">
        <v>171</v>
      </c>
      <c r="AU265" s="226" t="s">
        <v>87</v>
      </c>
      <c r="AY265" s="19" t="s">
        <v>169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22</v>
      </c>
      <c r="BK265" s="227">
        <f>ROUND(I265*H265,2)</f>
        <v>0</v>
      </c>
      <c r="BL265" s="19" t="s">
        <v>279</v>
      </c>
      <c r="BM265" s="226" t="s">
        <v>485</v>
      </c>
    </row>
    <row r="266" s="2" customFormat="1">
      <c r="A266" s="40"/>
      <c r="B266" s="41"/>
      <c r="C266" s="42"/>
      <c r="D266" s="235" t="s">
        <v>261</v>
      </c>
      <c r="E266" s="42"/>
      <c r="F266" s="266" t="s">
        <v>486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261</v>
      </c>
      <c r="AU266" s="19" t="s">
        <v>87</v>
      </c>
    </row>
    <row r="267" s="14" customFormat="1">
      <c r="A267" s="14"/>
      <c r="B267" s="244"/>
      <c r="C267" s="245"/>
      <c r="D267" s="235" t="s">
        <v>180</v>
      </c>
      <c r="E267" s="246" t="s">
        <v>20</v>
      </c>
      <c r="F267" s="247" t="s">
        <v>487</v>
      </c>
      <c r="G267" s="245"/>
      <c r="H267" s="248">
        <v>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180</v>
      </c>
      <c r="AU267" s="254" t="s">
        <v>87</v>
      </c>
      <c r="AV267" s="14" t="s">
        <v>87</v>
      </c>
      <c r="AW267" s="14" t="s">
        <v>182</v>
      </c>
      <c r="AX267" s="14" t="s">
        <v>79</v>
      </c>
      <c r="AY267" s="254" t="s">
        <v>169</v>
      </c>
    </row>
    <row r="268" s="2" customFormat="1" ht="24.15" customHeight="1">
      <c r="A268" s="40"/>
      <c r="B268" s="41"/>
      <c r="C268" s="215" t="s">
        <v>488</v>
      </c>
      <c r="D268" s="215" t="s">
        <v>171</v>
      </c>
      <c r="E268" s="216" t="s">
        <v>489</v>
      </c>
      <c r="F268" s="217" t="s">
        <v>490</v>
      </c>
      <c r="G268" s="218" t="s">
        <v>491</v>
      </c>
      <c r="H268" s="219">
        <v>1</v>
      </c>
      <c r="I268" s="220"/>
      <c r="J268" s="221">
        <f>ROUND(I268*H268,2)</f>
        <v>0</v>
      </c>
      <c r="K268" s="217" t="s">
        <v>20</v>
      </c>
      <c r="L268" s="46"/>
      <c r="M268" s="222" t="s">
        <v>20</v>
      </c>
      <c r="N268" s="223" t="s">
        <v>50</v>
      </c>
      <c r="O268" s="86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279</v>
      </c>
      <c r="AT268" s="226" t="s">
        <v>171</v>
      </c>
      <c r="AU268" s="226" t="s">
        <v>87</v>
      </c>
      <c r="AY268" s="19" t="s">
        <v>169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22</v>
      </c>
      <c r="BK268" s="227">
        <f>ROUND(I268*H268,2)</f>
        <v>0</v>
      </c>
      <c r="BL268" s="19" t="s">
        <v>279</v>
      </c>
      <c r="BM268" s="226" t="s">
        <v>492</v>
      </c>
    </row>
    <row r="269" s="2" customFormat="1">
      <c r="A269" s="40"/>
      <c r="B269" s="41"/>
      <c r="C269" s="42"/>
      <c r="D269" s="235" t="s">
        <v>261</v>
      </c>
      <c r="E269" s="42"/>
      <c r="F269" s="266" t="s">
        <v>493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261</v>
      </c>
      <c r="AU269" s="19" t="s">
        <v>87</v>
      </c>
    </row>
    <row r="270" s="14" customFormat="1">
      <c r="A270" s="14"/>
      <c r="B270" s="244"/>
      <c r="C270" s="245"/>
      <c r="D270" s="235" t="s">
        <v>180</v>
      </c>
      <c r="E270" s="246" t="s">
        <v>20</v>
      </c>
      <c r="F270" s="247" t="s">
        <v>494</v>
      </c>
      <c r="G270" s="245"/>
      <c r="H270" s="248">
        <v>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180</v>
      </c>
      <c r="AU270" s="254" t="s">
        <v>87</v>
      </c>
      <c r="AV270" s="14" t="s">
        <v>87</v>
      </c>
      <c r="AW270" s="14" t="s">
        <v>182</v>
      </c>
      <c r="AX270" s="14" t="s">
        <v>79</v>
      </c>
      <c r="AY270" s="254" t="s">
        <v>169</v>
      </c>
    </row>
    <row r="271" s="2" customFormat="1" ht="33" customHeight="1">
      <c r="A271" s="40"/>
      <c r="B271" s="41"/>
      <c r="C271" s="215" t="s">
        <v>495</v>
      </c>
      <c r="D271" s="215" t="s">
        <v>171</v>
      </c>
      <c r="E271" s="216" t="s">
        <v>496</v>
      </c>
      <c r="F271" s="217" t="s">
        <v>497</v>
      </c>
      <c r="G271" s="218" t="s">
        <v>480</v>
      </c>
      <c r="H271" s="219">
        <v>169</v>
      </c>
      <c r="I271" s="220"/>
      <c r="J271" s="221">
        <f>ROUND(I271*H271,2)</f>
        <v>0</v>
      </c>
      <c r="K271" s="217" t="s">
        <v>20</v>
      </c>
      <c r="L271" s="46"/>
      <c r="M271" s="222" t="s">
        <v>20</v>
      </c>
      <c r="N271" s="223" t="s">
        <v>50</v>
      </c>
      <c r="O271" s="86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279</v>
      </c>
      <c r="AT271" s="226" t="s">
        <v>171</v>
      </c>
      <c r="AU271" s="226" t="s">
        <v>87</v>
      </c>
      <c r="AY271" s="19" t="s">
        <v>169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22</v>
      </c>
      <c r="BK271" s="227">
        <f>ROUND(I271*H271,2)</f>
        <v>0</v>
      </c>
      <c r="BL271" s="19" t="s">
        <v>279</v>
      </c>
      <c r="BM271" s="226" t="s">
        <v>498</v>
      </c>
    </row>
    <row r="272" s="2" customFormat="1">
      <c r="A272" s="40"/>
      <c r="B272" s="41"/>
      <c r="C272" s="42"/>
      <c r="D272" s="235" t="s">
        <v>261</v>
      </c>
      <c r="E272" s="42"/>
      <c r="F272" s="266" t="s">
        <v>499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261</v>
      </c>
      <c r="AU272" s="19" t="s">
        <v>87</v>
      </c>
    </row>
    <row r="273" s="14" customFormat="1">
      <c r="A273" s="14"/>
      <c r="B273" s="244"/>
      <c r="C273" s="245"/>
      <c r="D273" s="235" t="s">
        <v>180</v>
      </c>
      <c r="E273" s="246" t="s">
        <v>20</v>
      </c>
      <c r="F273" s="247" t="s">
        <v>500</v>
      </c>
      <c r="G273" s="245"/>
      <c r="H273" s="248">
        <v>64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180</v>
      </c>
      <c r="AU273" s="254" t="s">
        <v>87</v>
      </c>
      <c r="AV273" s="14" t="s">
        <v>87</v>
      </c>
      <c r="AW273" s="14" t="s">
        <v>182</v>
      </c>
      <c r="AX273" s="14" t="s">
        <v>79</v>
      </c>
      <c r="AY273" s="254" t="s">
        <v>169</v>
      </c>
    </row>
    <row r="274" s="14" customFormat="1">
      <c r="A274" s="14"/>
      <c r="B274" s="244"/>
      <c r="C274" s="245"/>
      <c r="D274" s="235" t="s">
        <v>180</v>
      </c>
      <c r="E274" s="246" t="s">
        <v>20</v>
      </c>
      <c r="F274" s="247" t="s">
        <v>501</v>
      </c>
      <c r="G274" s="245"/>
      <c r="H274" s="248">
        <v>51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180</v>
      </c>
      <c r="AU274" s="254" t="s">
        <v>87</v>
      </c>
      <c r="AV274" s="14" t="s">
        <v>87</v>
      </c>
      <c r="AW274" s="14" t="s">
        <v>182</v>
      </c>
      <c r="AX274" s="14" t="s">
        <v>79</v>
      </c>
      <c r="AY274" s="254" t="s">
        <v>169</v>
      </c>
    </row>
    <row r="275" s="14" customFormat="1">
      <c r="A275" s="14"/>
      <c r="B275" s="244"/>
      <c r="C275" s="245"/>
      <c r="D275" s="235" t="s">
        <v>180</v>
      </c>
      <c r="E275" s="246" t="s">
        <v>20</v>
      </c>
      <c r="F275" s="247" t="s">
        <v>502</v>
      </c>
      <c r="G275" s="245"/>
      <c r="H275" s="248">
        <v>54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180</v>
      </c>
      <c r="AU275" s="254" t="s">
        <v>87</v>
      </c>
      <c r="AV275" s="14" t="s">
        <v>87</v>
      </c>
      <c r="AW275" s="14" t="s">
        <v>182</v>
      </c>
      <c r="AX275" s="14" t="s">
        <v>79</v>
      </c>
      <c r="AY275" s="254" t="s">
        <v>169</v>
      </c>
    </row>
    <row r="276" s="2" customFormat="1" ht="24.15" customHeight="1">
      <c r="A276" s="40"/>
      <c r="B276" s="41"/>
      <c r="C276" s="215" t="s">
        <v>503</v>
      </c>
      <c r="D276" s="215" t="s">
        <v>171</v>
      </c>
      <c r="E276" s="216" t="s">
        <v>504</v>
      </c>
      <c r="F276" s="217" t="s">
        <v>505</v>
      </c>
      <c r="G276" s="218" t="s">
        <v>480</v>
      </c>
      <c r="H276" s="219">
        <v>20</v>
      </c>
      <c r="I276" s="220"/>
      <c r="J276" s="221">
        <f>ROUND(I276*H276,2)</f>
        <v>0</v>
      </c>
      <c r="K276" s="217" t="s">
        <v>20</v>
      </c>
      <c r="L276" s="46"/>
      <c r="M276" s="222" t="s">
        <v>20</v>
      </c>
      <c r="N276" s="223" t="s">
        <v>50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279</v>
      </c>
      <c r="AT276" s="226" t="s">
        <v>171</v>
      </c>
      <c r="AU276" s="226" t="s">
        <v>87</v>
      </c>
      <c r="AY276" s="19" t="s">
        <v>169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22</v>
      </c>
      <c r="BK276" s="227">
        <f>ROUND(I276*H276,2)</f>
        <v>0</v>
      </c>
      <c r="BL276" s="19" t="s">
        <v>279</v>
      </c>
      <c r="BM276" s="226" t="s">
        <v>506</v>
      </c>
    </row>
    <row r="277" s="2" customFormat="1">
      <c r="A277" s="40"/>
      <c r="B277" s="41"/>
      <c r="C277" s="42"/>
      <c r="D277" s="235" t="s">
        <v>261</v>
      </c>
      <c r="E277" s="42"/>
      <c r="F277" s="266" t="s">
        <v>507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261</v>
      </c>
      <c r="AU277" s="19" t="s">
        <v>87</v>
      </c>
    </row>
    <row r="278" s="14" customFormat="1">
      <c r="A278" s="14"/>
      <c r="B278" s="244"/>
      <c r="C278" s="245"/>
      <c r="D278" s="235" t="s">
        <v>180</v>
      </c>
      <c r="E278" s="246" t="s">
        <v>20</v>
      </c>
      <c r="F278" s="247" t="s">
        <v>508</v>
      </c>
      <c r="G278" s="245"/>
      <c r="H278" s="248">
        <v>8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180</v>
      </c>
      <c r="AU278" s="254" t="s">
        <v>87</v>
      </c>
      <c r="AV278" s="14" t="s">
        <v>87</v>
      </c>
      <c r="AW278" s="14" t="s">
        <v>182</v>
      </c>
      <c r="AX278" s="14" t="s">
        <v>79</v>
      </c>
      <c r="AY278" s="254" t="s">
        <v>169</v>
      </c>
    </row>
    <row r="279" s="14" customFormat="1">
      <c r="A279" s="14"/>
      <c r="B279" s="244"/>
      <c r="C279" s="245"/>
      <c r="D279" s="235" t="s">
        <v>180</v>
      </c>
      <c r="E279" s="246" t="s">
        <v>20</v>
      </c>
      <c r="F279" s="247" t="s">
        <v>509</v>
      </c>
      <c r="G279" s="245"/>
      <c r="H279" s="248">
        <v>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180</v>
      </c>
      <c r="AU279" s="254" t="s">
        <v>87</v>
      </c>
      <c r="AV279" s="14" t="s">
        <v>87</v>
      </c>
      <c r="AW279" s="14" t="s">
        <v>182</v>
      </c>
      <c r="AX279" s="14" t="s">
        <v>79</v>
      </c>
      <c r="AY279" s="254" t="s">
        <v>169</v>
      </c>
    </row>
    <row r="280" s="14" customFormat="1">
      <c r="A280" s="14"/>
      <c r="B280" s="244"/>
      <c r="C280" s="245"/>
      <c r="D280" s="235" t="s">
        <v>180</v>
      </c>
      <c r="E280" s="246" t="s">
        <v>20</v>
      </c>
      <c r="F280" s="247" t="s">
        <v>510</v>
      </c>
      <c r="G280" s="245"/>
      <c r="H280" s="248">
        <v>4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180</v>
      </c>
      <c r="AU280" s="254" t="s">
        <v>87</v>
      </c>
      <c r="AV280" s="14" t="s">
        <v>87</v>
      </c>
      <c r="AW280" s="14" t="s">
        <v>182</v>
      </c>
      <c r="AX280" s="14" t="s">
        <v>79</v>
      </c>
      <c r="AY280" s="254" t="s">
        <v>169</v>
      </c>
    </row>
    <row r="281" s="2" customFormat="1" ht="21.75" customHeight="1">
      <c r="A281" s="40"/>
      <c r="B281" s="41"/>
      <c r="C281" s="215" t="s">
        <v>511</v>
      </c>
      <c r="D281" s="215" t="s">
        <v>171</v>
      </c>
      <c r="E281" s="216" t="s">
        <v>512</v>
      </c>
      <c r="F281" s="217" t="s">
        <v>513</v>
      </c>
      <c r="G281" s="218" t="s">
        <v>480</v>
      </c>
      <c r="H281" s="219">
        <v>1</v>
      </c>
      <c r="I281" s="220"/>
      <c r="J281" s="221">
        <f>ROUND(I281*H281,2)</f>
        <v>0</v>
      </c>
      <c r="K281" s="217" t="s">
        <v>20</v>
      </c>
      <c r="L281" s="46"/>
      <c r="M281" s="222" t="s">
        <v>20</v>
      </c>
      <c r="N281" s="223" t="s">
        <v>50</v>
      </c>
      <c r="O281" s="86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279</v>
      </c>
      <c r="AT281" s="226" t="s">
        <v>171</v>
      </c>
      <c r="AU281" s="226" t="s">
        <v>87</v>
      </c>
      <c r="AY281" s="19" t="s">
        <v>169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22</v>
      </c>
      <c r="BK281" s="227">
        <f>ROUND(I281*H281,2)</f>
        <v>0</v>
      </c>
      <c r="BL281" s="19" t="s">
        <v>279</v>
      </c>
      <c r="BM281" s="226" t="s">
        <v>514</v>
      </c>
    </row>
    <row r="282" s="2" customFormat="1">
      <c r="A282" s="40"/>
      <c r="B282" s="41"/>
      <c r="C282" s="42"/>
      <c r="D282" s="235" t="s">
        <v>261</v>
      </c>
      <c r="E282" s="42"/>
      <c r="F282" s="266" t="s">
        <v>515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261</v>
      </c>
      <c r="AU282" s="19" t="s">
        <v>87</v>
      </c>
    </row>
    <row r="283" s="14" customFormat="1">
      <c r="A283" s="14"/>
      <c r="B283" s="244"/>
      <c r="C283" s="245"/>
      <c r="D283" s="235" t="s">
        <v>180</v>
      </c>
      <c r="E283" s="246" t="s">
        <v>20</v>
      </c>
      <c r="F283" s="247" t="s">
        <v>516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180</v>
      </c>
      <c r="AU283" s="254" t="s">
        <v>87</v>
      </c>
      <c r="AV283" s="14" t="s">
        <v>87</v>
      </c>
      <c r="AW283" s="14" t="s">
        <v>182</v>
      </c>
      <c r="AX283" s="14" t="s">
        <v>79</v>
      </c>
      <c r="AY283" s="254" t="s">
        <v>169</v>
      </c>
    </row>
    <row r="284" s="2" customFormat="1" ht="24.15" customHeight="1">
      <c r="A284" s="40"/>
      <c r="B284" s="41"/>
      <c r="C284" s="215" t="s">
        <v>517</v>
      </c>
      <c r="D284" s="215" t="s">
        <v>171</v>
      </c>
      <c r="E284" s="216" t="s">
        <v>518</v>
      </c>
      <c r="F284" s="217" t="s">
        <v>519</v>
      </c>
      <c r="G284" s="218" t="s">
        <v>480</v>
      </c>
      <c r="H284" s="219">
        <v>1</v>
      </c>
      <c r="I284" s="220"/>
      <c r="J284" s="221">
        <f>ROUND(I284*H284,2)</f>
        <v>0</v>
      </c>
      <c r="K284" s="217" t="s">
        <v>20</v>
      </c>
      <c r="L284" s="46"/>
      <c r="M284" s="222" t="s">
        <v>20</v>
      </c>
      <c r="N284" s="223" t="s">
        <v>50</v>
      </c>
      <c r="O284" s="86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279</v>
      </c>
      <c r="AT284" s="226" t="s">
        <v>171</v>
      </c>
      <c r="AU284" s="226" t="s">
        <v>87</v>
      </c>
      <c r="AY284" s="19" t="s">
        <v>169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22</v>
      </c>
      <c r="BK284" s="227">
        <f>ROUND(I284*H284,2)</f>
        <v>0</v>
      </c>
      <c r="BL284" s="19" t="s">
        <v>279</v>
      </c>
      <c r="BM284" s="226" t="s">
        <v>520</v>
      </c>
    </row>
    <row r="285" s="2" customFormat="1">
      <c r="A285" s="40"/>
      <c r="B285" s="41"/>
      <c r="C285" s="42"/>
      <c r="D285" s="235" t="s">
        <v>261</v>
      </c>
      <c r="E285" s="42"/>
      <c r="F285" s="266" t="s">
        <v>521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261</v>
      </c>
      <c r="AU285" s="19" t="s">
        <v>87</v>
      </c>
    </row>
    <row r="286" s="14" customFormat="1">
      <c r="A286" s="14"/>
      <c r="B286" s="244"/>
      <c r="C286" s="245"/>
      <c r="D286" s="235" t="s">
        <v>180</v>
      </c>
      <c r="E286" s="246" t="s">
        <v>20</v>
      </c>
      <c r="F286" s="247" t="s">
        <v>522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180</v>
      </c>
      <c r="AU286" s="254" t="s">
        <v>87</v>
      </c>
      <c r="AV286" s="14" t="s">
        <v>87</v>
      </c>
      <c r="AW286" s="14" t="s">
        <v>182</v>
      </c>
      <c r="AX286" s="14" t="s">
        <v>79</v>
      </c>
      <c r="AY286" s="254" t="s">
        <v>169</v>
      </c>
    </row>
    <row r="287" s="2" customFormat="1" ht="24.15" customHeight="1">
      <c r="A287" s="40"/>
      <c r="B287" s="41"/>
      <c r="C287" s="215" t="s">
        <v>523</v>
      </c>
      <c r="D287" s="215" t="s">
        <v>171</v>
      </c>
      <c r="E287" s="216" t="s">
        <v>524</v>
      </c>
      <c r="F287" s="217" t="s">
        <v>519</v>
      </c>
      <c r="G287" s="218" t="s">
        <v>480</v>
      </c>
      <c r="H287" s="219">
        <v>1</v>
      </c>
      <c r="I287" s="220"/>
      <c r="J287" s="221">
        <f>ROUND(I287*H287,2)</f>
        <v>0</v>
      </c>
      <c r="K287" s="217" t="s">
        <v>20</v>
      </c>
      <c r="L287" s="46"/>
      <c r="M287" s="222" t="s">
        <v>20</v>
      </c>
      <c r="N287" s="223" t="s">
        <v>50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279</v>
      </c>
      <c r="AT287" s="226" t="s">
        <v>171</v>
      </c>
      <c r="AU287" s="226" t="s">
        <v>87</v>
      </c>
      <c r="AY287" s="19" t="s">
        <v>169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22</v>
      </c>
      <c r="BK287" s="227">
        <f>ROUND(I287*H287,2)</f>
        <v>0</v>
      </c>
      <c r="BL287" s="19" t="s">
        <v>279</v>
      </c>
      <c r="BM287" s="226" t="s">
        <v>525</v>
      </c>
    </row>
    <row r="288" s="2" customFormat="1">
      <c r="A288" s="40"/>
      <c r="B288" s="41"/>
      <c r="C288" s="42"/>
      <c r="D288" s="235" t="s">
        <v>261</v>
      </c>
      <c r="E288" s="42"/>
      <c r="F288" s="266" t="s">
        <v>526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261</v>
      </c>
      <c r="AU288" s="19" t="s">
        <v>87</v>
      </c>
    </row>
    <row r="289" s="14" customFormat="1">
      <c r="A289" s="14"/>
      <c r="B289" s="244"/>
      <c r="C289" s="245"/>
      <c r="D289" s="235" t="s">
        <v>180</v>
      </c>
      <c r="E289" s="246" t="s">
        <v>20</v>
      </c>
      <c r="F289" s="247" t="s">
        <v>527</v>
      </c>
      <c r="G289" s="245"/>
      <c r="H289" s="248">
        <v>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180</v>
      </c>
      <c r="AU289" s="254" t="s">
        <v>87</v>
      </c>
      <c r="AV289" s="14" t="s">
        <v>87</v>
      </c>
      <c r="AW289" s="14" t="s">
        <v>182</v>
      </c>
      <c r="AX289" s="14" t="s">
        <v>79</v>
      </c>
      <c r="AY289" s="254" t="s">
        <v>169</v>
      </c>
    </row>
    <row r="290" s="2" customFormat="1" ht="21.75" customHeight="1">
      <c r="A290" s="40"/>
      <c r="B290" s="41"/>
      <c r="C290" s="215" t="s">
        <v>528</v>
      </c>
      <c r="D290" s="215" t="s">
        <v>171</v>
      </c>
      <c r="E290" s="216" t="s">
        <v>529</v>
      </c>
      <c r="F290" s="217" t="s">
        <v>530</v>
      </c>
      <c r="G290" s="218" t="s">
        <v>480</v>
      </c>
      <c r="H290" s="219">
        <v>1</v>
      </c>
      <c r="I290" s="220"/>
      <c r="J290" s="221">
        <f>ROUND(I290*H290,2)</f>
        <v>0</v>
      </c>
      <c r="K290" s="217" t="s">
        <v>20</v>
      </c>
      <c r="L290" s="46"/>
      <c r="M290" s="222" t="s">
        <v>20</v>
      </c>
      <c r="N290" s="223" t="s">
        <v>50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279</v>
      </c>
      <c r="AT290" s="226" t="s">
        <v>171</v>
      </c>
      <c r="AU290" s="226" t="s">
        <v>87</v>
      </c>
      <c r="AY290" s="19" t="s">
        <v>169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22</v>
      </c>
      <c r="BK290" s="227">
        <f>ROUND(I290*H290,2)</f>
        <v>0</v>
      </c>
      <c r="BL290" s="19" t="s">
        <v>279</v>
      </c>
      <c r="BM290" s="226" t="s">
        <v>531</v>
      </c>
    </row>
    <row r="291" s="2" customFormat="1">
      <c r="A291" s="40"/>
      <c r="B291" s="41"/>
      <c r="C291" s="42"/>
      <c r="D291" s="235" t="s">
        <v>261</v>
      </c>
      <c r="E291" s="42"/>
      <c r="F291" s="266" t="s">
        <v>532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261</v>
      </c>
      <c r="AU291" s="19" t="s">
        <v>87</v>
      </c>
    </row>
    <row r="292" s="14" customFormat="1">
      <c r="A292" s="14"/>
      <c r="B292" s="244"/>
      <c r="C292" s="245"/>
      <c r="D292" s="235" t="s">
        <v>180</v>
      </c>
      <c r="E292" s="246" t="s">
        <v>20</v>
      </c>
      <c r="F292" s="247" t="s">
        <v>533</v>
      </c>
      <c r="G292" s="245"/>
      <c r="H292" s="248">
        <v>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180</v>
      </c>
      <c r="AU292" s="254" t="s">
        <v>87</v>
      </c>
      <c r="AV292" s="14" t="s">
        <v>87</v>
      </c>
      <c r="AW292" s="14" t="s">
        <v>182</v>
      </c>
      <c r="AX292" s="14" t="s">
        <v>79</v>
      </c>
      <c r="AY292" s="254" t="s">
        <v>169</v>
      </c>
    </row>
    <row r="293" s="2" customFormat="1" ht="24.15" customHeight="1">
      <c r="A293" s="40"/>
      <c r="B293" s="41"/>
      <c r="C293" s="215" t="s">
        <v>534</v>
      </c>
      <c r="D293" s="215" t="s">
        <v>171</v>
      </c>
      <c r="E293" s="216" t="s">
        <v>535</v>
      </c>
      <c r="F293" s="217" t="s">
        <v>536</v>
      </c>
      <c r="G293" s="218" t="s">
        <v>480</v>
      </c>
      <c r="H293" s="219">
        <v>1</v>
      </c>
      <c r="I293" s="220"/>
      <c r="J293" s="221">
        <f>ROUND(I293*H293,2)</f>
        <v>0</v>
      </c>
      <c r="K293" s="217" t="s">
        <v>20</v>
      </c>
      <c r="L293" s="46"/>
      <c r="M293" s="222" t="s">
        <v>20</v>
      </c>
      <c r="N293" s="223" t="s">
        <v>50</v>
      </c>
      <c r="O293" s="86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279</v>
      </c>
      <c r="AT293" s="226" t="s">
        <v>171</v>
      </c>
      <c r="AU293" s="226" t="s">
        <v>87</v>
      </c>
      <c r="AY293" s="19" t="s">
        <v>169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22</v>
      </c>
      <c r="BK293" s="227">
        <f>ROUND(I293*H293,2)</f>
        <v>0</v>
      </c>
      <c r="BL293" s="19" t="s">
        <v>279</v>
      </c>
      <c r="BM293" s="226" t="s">
        <v>537</v>
      </c>
    </row>
    <row r="294" s="2" customFormat="1">
      <c r="A294" s="40"/>
      <c r="B294" s="41"/>
      <c r="C294" s="42"/>
      <c r="D294" s="235" t="s">
        <v>261</v>
      </c>
      <c r="E294" s="42"/>
      <c r="F294" s="266" t="s">
        <v>538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261</v>
      </c>
      <c r="AU294" s="19" t="s">
        <v>87</v>
      </c>
    </row>
    <row r="295" s="14" customFormat="1">
      <c r="A295" s="14"/>
      <c r="B295" s="244"/>
      <c r="C295" s="245"/>
      <c r="D295" s="235" t="s">
        <v>180</v>
      </c>
      <c r="E295" s="246" t="s">
        <v>20</v>
      </c>
      <c r="F295" s="247" t="s">
        <v>539</v>
      </c>
      <c r="G295" s="245"/>
      <c r="H295" s="248">
        <v>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180</v>
      </c>
      <c r="AU295" s="254" t="s">
        <v>87</v>
      </c>
      <c r="AV295" s="14" t="s">
        <v>87</v>
      </c>
      <c r="AW295" s="14" t="s">
        <v>182</v>
      </c>
      <c r="AX295" s="14" t="s">
        <v>79</v>
      </c>
      <c r="AY295" s="254" t="s">
        <v>169</v>
      </c>
    </row>
    <row r="296" s="2" customFormat="1" ht="24.15" customHeight="1">
      <c r="A296" s="40"/>
      <c r="B296" s="41"/>
      <c r="C296" s="215" t="s">
        <v>540</v>
      </c>
      <c r="D296" s="215" t="s">
        <v>171</v>
      </c>
      <c r="E296" s="216" t="s">
        <v>541</v>
      </c>
      <c r="F296" s="217" t="s">
        <v>542</v>
      </c>
      <c r="G296" s="218" t="s">
        <v>480</v>
      </c>
      <c r="H296" s="219">
        <v>1</v>
      </c>
      <c r="I296" s="220"/>
      <c r="J296" s="221">
        <f>ROUND(I296*H296,2)</f>
        <v>0</v>
      </c>
      <c r="K296" s="217" t="s">
        <v>20</v>
      </c>
      <c r="L296" s="46"/>
      <c r="M296" s="222" t="s">
        <v>20</v>
      </c>
      <c r="N296" s="223" t="s">
        <v>50</v>
      </c>
      <c r="O296" s="86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279</v>
      </c>
      <c r="AT296" s="226" t="s">
        <v>171</v>
      </c>
      <c r="AU296" s="226" t="s">
        <v>87</v>
      </c>
      <c r="AY296" s="19" t="s">
        <v>169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22</v>
      </c>
      <c r="BK296" s="227">
        <f>ROUND(I296*H296,2)</f>
        <v>0</v>
      </c>
      <c r="BL296" s="19" t="s">
        <v>279</v>
      </c>
      <c r="BM296" s="226" t="s">
        <v>543</v>
      </c>
    </row>
    <row r="297" s="2" customFormat="1">
      <c r="A297" s="40"/>
      <c r="B297" s="41"/>
      <c r="C297" s="42"/>
      <c r="D297" s="235" t="s">
        <v>261</v>
      </c>
      <c r="E297" s="42"/>
      <c r="F297" s="266" t="s">
        <v>544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261</v>
      </c>
      <c r="AU297" s="19" t="s">
        <v>87</v>
      </c>
    </row>
    <row r="298" s="14" customFormat="1">
      <c r="A298" s="14"/>
      <c r="B298" s="244"/>
      <c r="C298" s="245"/>
      <c r="D298" s="235" t="s">
        <v>180</v>
      </c>
      <c r="E298" s="246" t="s">
        <v>20</v>
      </c>
      <c r="F298" s="247" t="s">
        <v>545</v>
      </c>
      <c r="G298" s="245"/>
      <c r="H298" s="248">
        <v>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180</v>
      </c>
      <c r="AU298" s="254" t="s">
        <v>87</v>
      </c>
      <c r="AV298" s="14" t="s">
        <v>87</v>
      </c>
      <c r="AW298" s="14" t="s">
        <v>182</v>
      </c>
      <c r="AX298" s="14" t="s">
        <v>79</v>
      </c>
      <c r="AY298" s="254" t="s">
        <v>169</v>
      </c>
    </row>
    <row r="299" s="2" customFormat="1" ht="21.75" customHeight="1">
      <c r="A299" s="40"/>
      <c r="B299" s="41"/>
      <c r="C299" s="215" t="s">
        <v>546</v>
      </c>
      <c r="D299" s="215" t="s">
        <v>171</v>
      </c>
      <c r="E299" s="216" t="s">
        <v>547</v>
      </c>
      <c r="F299" s="217" t="s">
        <v>548</v>
      </c>
      <c r="G299" s="218" t="s">
        <v>251</v>
      </c>
      <c r="H299" s="219">
        <v>27</v>
      </c>
      <c r="I299" s="220"/>
      <c r="J299" s="221">
        <f>ROUND(I299*H299,2)</f>
        <v>0</v>
      </c>
      <c r="K299" s="217" t="s">
        <v>20</v>
      </c>
      <c r="L299" s="46"/>
      <c r="M299" s="222" t="s">
        <v>20</v>
      </c>
      <c r="N299" s="223" t="s">
        <v>50</v>
      </c>
      <c r="O299" s="86"/>
      <c r="P299" s="224">
        <f>O299*H299</f>
        <v>0</v>
      </c>
      <c r="Q299" s="224">
        <v>0.044999999999999998</v>
      </c>
      <c r="R299" s="224">
        <f>Q299*H299</f>
        <v>1.2149999999999999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279</v>
      </c>
      <c r="AT299" s="226" t="s">
        <v>171</v>
      </c>
      <c r="AU299" s="226" t="s">
        <v>87</v>
      </c>
      <c r="AY299" s="19" t="s">
        <v>169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22</v>
      </c>
      <c r="BK299" s="227">
        <f>ROUND(I299*H299,2)</f>
        <v>0</v>
      </c>
      <c r="BL299" s="19" t="s">
        <v>279</v>
      </c>
      <c r="BM299" s="226" t="s">
        <v>549</v>
      </c>
    </row>
    <row r="300" s="2" customFormat="1">
      <c r="A300" s="40"/>
      <c r="B300" s="41"/>
      <c r="C300" s="42"/>
      <c r="D300" s="235" t="s">
        <v>261</v>
      </c>
      <c r="E300" s="42"/>
      <c r="F300" s="266" t="s">
        <v>550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261</v>
      </c>
      <c r="AU300" s="19" t="s">
        <v>87</v>
      </c>
    </row>
    <row r="301" s="14" customFormat="1">
      <c r="A301" s="14"/>
      <c r="B301" s="244"/>
      <c r="C301" s="245"/>
      <c r="D301" s="235" t="s">
        <v>180</v>
      </c>
      <c r="E301" s="246" t="s">
        <v>20</v>
      </c>
      <c r="F301" s="247" t="s">
        <v>551</v>
      </c>
      <c r="G301" s="245"/>
      <c r="H301" s="248">
        <v>27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180</v>
      </c>
      <c r="AU301" s="254" t="s">
        <v>87</v>
      </c>
      <c r="AV301" s="14" t="s">
        <v>87</v>
      </c>
      <c r="AW301" s="14" t="s">
        <v>182</v>
      </c>
      <c r="AX301" s="14" t="s">
        <v>79</v>
      </c>
      <c r="AY301" s="254" t="s">
        <v>169</v>
      </c>
    </row>
    <row r="302" s="2" customFormat="1" ht="16.5" customHeight="1">
      <c r="A302" s="40"/>
      <c r="B302" s="41"/>
      <c r="C302" s="215" t="s">
        <v>552</v>
      </c>
      <c r="D302" s="215" t="s">
        <v>171</v>
      </c>
      <c r="E302" s="216" t="s">
        <v>553</v>
      </c>
      <c r="F302" s="217" t="s">
        <v>554</v>
      </c>
      <c r="G302" s="218" t="s">
        <v>480</v>
      </c>
      <c r="H302" s="219">
        <v>4</v>
      </c>
      <c r="I302" s="220"/>
      <c r="J302" s="221">
        <f>ROUND(I302*H302,2)</f>
        <v>0</v>
      </c>
      <c r="K302" s="217" t="s">
        <v>20</v>
      </c>
      <c r="L302" s="46"/>
      <c r="M302" s="222" t="s">
        <v>20</v>
      </c>
      <c r="N302" s="223" t="s">
        <v>50</v>
      </c>
      <c r="O302" s="86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6" t="s">
        <v>279</v>
      </c>
      <c r="AT302" s="226" t="s">
        <v>171</v>
      </c>
      <c r="AU302" s="226" t="s">
        <v>87</v>
      </c>
      <c r="AY302" s="19" t="s">
        <v>169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22</v>
      </c>
      <c r="BK302" s="227">
        <f>ROUND(I302*H302,2)</f>
        <v>0</v>
      </c>
      <c r="BL302" s="19" t="s">
        <v>279</v>
      </c>
      <c r="BM302" s="226" t="s">
        <v>555</v>
      </c>
    </row>
    <row r="303" s="2" customFormat="1">
      <c r="A303" s="40"/>
      <c r="B303" s="41"/>
      <c r="C303" s="42"/>
      <c r="D303" s="235" t="s">
        <v>261</v>
      </c>
      <c r="E303" s="42"/>
      <c r="F303" s="266" t="s">
        <v>556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261</v>
      </c>
      <c r="AU303" s="19" t="s">
        <v>87</v>
      </c>
    </row>
    <row r="304" s="14" customFormat="1">
      <c r="A304" s="14"/>
      <c r="B304" s="244"/>
      <c r="C304" s="245"/>
      <c r="D304" s="235" t="s">
        <v>180</v>
      </c>
      <c r="E304" s="246" t="s">
        <v>20</v>
      </c>
      <c r="F304" s="247" t="s">
        <v>557</v>
      </c>
      <c r="G304" s="245"/>
      <c r="H304" s="248">
        <v>4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180</v>
      </c>
      <c r="AU304" s="254" t="s">
        <v>87</v>
      </c>
      <c r="AV304" s="14" t="s">
        <v>87</v>
      </c>
      <c r="AW304" s="14" t="s">
        <v>182</v>
      </c>
      <c r="AX304" s="14" t="s">
        <v>79</v>
      </c>
      <c r="AY304" s="254" t="s">
        <v>169</v>
      </c>
    </row>
    <row r="305" s="2" customFormat="1" ht="44.25" customHeight="1">
      <c r="A305" s="40"/>
      <c r="B305" s="41"/>
      <c r="C305" s="215" t="s">
        <v>558</v>
      </c>
      <c r="D305" s="215" t="s">
        <v>171</v>
      </c>
      <c r="E305" s="216" t="s">
        <v>559</v>
      </c>
      <c r="F305" s="217" t="s">
        <v>560</v>
      </c>
      <c r="G305" s="218" t="s">
        <v>391</v>
      </c>
      <c r="H305" s="277"/>
      <c r="I305" s="220"/>
      <c r="J305" s="221">
        <f>ROUND(I305*H305,2)</f>
        <v>0</v>
      </c>
      <c r="K305" s="217" t="s">
        <v>175</v>
      </c>
      <c r="L305" s="46"/>
      <c r="M305" s="222" t="s">
        <v>20</v>
      </c>
      <c r="N305" s="223" t="s">
        <v>50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176</v>
      </c>
      <c r="AT305" s="226" t="s">
        <v>171</v>
      </c>
      <c r="AU305" s="226" t="s">
        <v>87</v>
      </c>
      <c r="AY305" s="19" t="s">
        <v>169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22</v>
      </c>
      <c r="BK305" s="227">
        <f>ROUND(I305*H305,2)</f>
        <v>0</v>
      </c>
      <c r="BL305" s="19" t="s">
        <v>176</v>
      </c>
      <c r="BM305" s="226" t="s">
        <v>561</v>
      </c>
    </row>
    <row r="306" s="2" customFormat="1">
      <c r="A306" s="40"/>
      <c r="B306" s="41"/>
      <c r="C306" s="42"/>
      <c r="D306" s="228" t="s">
        <v>178</v>
      </c>
      <c r="E306" s="42"/>
      <c r="F306" s="229" t="s">
        <v>562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178</v>
      </c>
      <c r="AU306" s="19" t="s">
        <v>87</v>
      </c>
    </row>
    <row r="307" s="2" customFormat="1" ht="49.05" customHeight="1">
      <c r="A307" s="40"/>
      <c r="B307" s="41"/>
      <c r="C307" s="215" t="s">
        <v>563</v>
      </c>
      <c r="D307" s="215" t="s">
        <v>171</v>
      </c>
      <c r="E307" s="216" t="s">
        <v>564</v>
      </c>
      <c r="F307" s="217" t="s">
        <v>565</v>
      </c>
      <c r="G307" s="218" t="s">
        <v>391</v>
      </c>
      <c r="H307" s="277"/>
      <c r="I307" s="220"/>
      <c r="J307" s="221">
        <f>ROUND(I307*H307,2)</f>
        <v>0</v>
      </c>
      <c r="K307" s="217" t="s">
        <v>175</v>
      </c>
      <c r="L307" s="46"/>
      <c r="M307" s="222" t="s">
        <v>20</v>
      </c>
      <c r="N307" s="223" t="s">
        <v>50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279</v>
      </c>
      <c r="AT307" s="226" t="s">
        <v>171</v>
      </c>
      <c r="AU307" s="226" t="s">
        <v>87</v>
      </c>
      <c r="AY307" s="19" t="s">
        <v>169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22</v>
      </c>
      <c r="BK307" s="227">
        <f>ROUND(I307*H307,2)</f>
        <v>0</v>
      </c>
      <c r="BL307" s="19" t="s">
        <v>279</v>
      </c>
      <c r="BM307" s="226" t="s">
        <v>566</v>
      </c>
    </row>
    <row r="308" s="2" customFormat="1">
      <c r="A308" s="40"/>
      <c r="B308" s="41"/>
      <c r="C308" s="42"/>
      <c r="D308" s="228" t="s">
        <v>178</v>
      </c>
      <c r="E308" s="42"/>
      <c r="F308" s="229" t="s">
        <v>567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178</v>
      </c>
      <c r="AU308" s="19" t="s">
        <v>87</v>
      </c>
    </row>
    <row r="309" s="12" customFormat="1" ht="22.8" customHeight="1">
      <c r="A309" s="12"/>
      <c r="B309" s="199"/>
      <c r="C309" s="200"/>
      <c r="D309" s="201" t="s">
        <v>78</v>
      </c>
      <c r="E309" s="213" t="s">
        <v>568</v>
      </c>
      <c r="F309" s="213" t="s">
        <v>569</v>
      </c>
      <c r="G309" s="200"/>
      <c r="H309" s="200"/>
      <c r="I309" s="203"/>
      <c r="J309" s="214">
        <f>BK309</f>
        <v>0</v>
      </c>
      <c r="K309" s="200"/>
      <c r="L309" s="205"/>
      <c r="M309" s="206"/>
      <c r="N309" s="207"/>
      <c r="O309" s="207"/>
      <c r="P309" s="208">
        <f>SUM(P310:P328)</f>
        <v>0</v>
      </c>
      <c r="Q309" s="207"/>
      <c r="R309" s="208">
        <f>SUM(R310:R328)</f>
        <v>10.104517999999999</v>
      </c>
      <c r="S309" s="207"/>
      <c r="T309" s="209">
        <f>SUM(T310:T328)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0" t="s">
        <v>87</v>
      </c>
      <c r="AT309" s="211" t="s">
        <v>78</v>
      </c>
      <c r="AU309" s="211" t="s">
        <v>22</v>
      </c>
      <c r="AY309" s="210" t="s">
        <v>169</v>
      </c>
      <c r="BK309" s="212">
        <f>SUM(BK310:BK328)</f>
        <v>0</v>
      </c>
    </row>
    <row r="310" s="2" customFormat="1" ht="24.15" customHeight="1">
      <c r="A310" s="40"/>
      <c r="B310" s="41"/>
      <c r="C310" s="215" t="s">
        <v>570</v>
      </c>
      <c r="D310" s="215" t="s">
        <v>171</v>
      </c>
      <c r="E310" s="216" t="s">
        <v>571</v>
      </c>
      <c r="F310" s="217" t="s">
        <v>572</v>
      </c>
      <c r="G310" s="218" t="s">
        <v>127</v>
      </c>
      <c r="H310" s="219">
        <v>200.08000000000001</v>
      </c>
      <c r="I310" s="220"/>
      <c r="J310" s="221">
        <f>ROUND(I310*H310,2)</f>
        <v>0</v>
      </c>
      <c r="K310" s="217" t="s">
        <v>175</v>
      </c>
      <c r="L310" s="46"/>
      <c r="M310" s="222" t="s">
        <v>20</v>
      </c>
      <c r="N310" s="223" t="s">
        <v>50</v>
      </c>
      <c r="O310" s="86"/>
      <c r="P310" s="224">
        <f>O310*H310</f>
        <v>0</v>
      </c>
      <c r="Q310" s="224">
        <v>0.00069999999999999999</v>
      </c>
      <c r="R310" s="224">
        <f>Q310*H310</f>
        <v>0.14005600000000001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279</v>
      </c>
      <c r="AT310" s="226" t="s">
        <v>171</v>
      </c>
      <c r="AU310" s="226" t="s">
        <v>87</v>
      </c>
      <c r="AY310" s="19" t="s">
        <v>169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22</v>
      </c>
      <c r="BK310" s="227">
        <f>ROUND(I310*H310,2)</f>
        <v>0</v>
      </c>
      <c r="BL310" s="19" t="s">
        <v>279</v>
      </c>
      <c r="BM310" s="226" t="s">
        <v>573</v>
      </c>
    </row>
    <row r="311" s="2" customFormat="1">
      <c r="A311" s="40"/>
      <c r="B311" s="41"/>
      <c r="C311" s="42"/>
      <c r="D311" s="228" t="s">
        <v>178</v>
      </c>
      <c r="E311" s="42"/>
      <c r="F311" s="229" t="s">
        <v>574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178</v>
      </c>
      <c r="AU311" s="19" t="s">
        <v>87</v>
      </c>
    </row>
    <row r="312" s="13" customFormat="1">
      <c r="A312" s="13"/>
      <c r="B312" s="233"/>
      <c r="C312" s="234"/>
      <c r="D312" s="235" t="s">
        <v>180</v>
      </c>
      <c r="E312" s="236" t="s">
        <v>20</v>
      </c>
      <c r="F312" s="237" t="s">
        <v>575</v>
      </c>
      <c r="G312" s="234"/>
      <c r="H312" s="236" t="s">
        <v>20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180</v>
      </c>
      <c r="AU312" s="243" t="s">
        <v>87</v>
      </c>
      <c r="AV312" s="13" t="s">
        <v>22</v>
      </c>
      <c r="AW312" s="13" t="s">
        <v>182</v>
      </c>
      <c r="AX312" s="13" t="s">
        <v>79</v>
      </c>
      <c r="AY312" s="243" t="s">
        <v>169</v>
      </c>
    </row>
    <row r="313" s="14" customFormat="1">
      <c r="A313" s="14"/>
      <c r="B313" s="244"/>
      <c r="C313" s="245"/>
      <c r="D313" s="235" t="s">
        <v>180</v>
      </c>
      <c r="E313" s="246" t="s">
        <v>20</v>
      </c>
      <c r="F313" s="247" t="s">
        <v>576</v>
      </c>
      <c r="G313" s="245"/>
      <c r="H313" s="248">
        <v>87.200000000000003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180</v>
      </c>
      <c r="AU313" s="254" t="s">
        <v>87</v>
      </c>
      <c r="AV313" s="14" t="s">
        <v>87</v>
      </c>
      <c r="AW313" s="14" t="s">
        <v>182</v>
      </c>
      <c r="AX313" s="14" t="s">
        <v>79</v>
      </c>
      <c r="AY313" s="254" t="s">
        <v>169</v>
      </c>
    </row>
    <row r="314" s="14" customFormat="1">
      <c r="A314" s="14"/>
      <c r="B314" s="244"/>
      <c r="C314" s="245"/>
      <c r="D314" s="235" t="s">
        <v>180</v>
      </c>
      <c r="E314" s="246" t="s">
        <v>20</v>
      </c>
      <c r="F314" s="247" t="s">
        <v>577</v>
      </c>
      <c r="G314" s="245"/>
      <c r="H314" s="248">
        <v>37.549999999999997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180</v>
      </c>
      <c r="AU314" s="254" t="s">
        <v>87</v>
      </c>
      <c r="AV314" s="14" t="s">
        <v>87</v>
      </c>
      <c r="AW314" s="14" t="s">
        <v>182</v>
      </c>
      <c r="AX314" s="14" t="s">
        <v>79</v>
      </c>
      <c r="AY314" s="254" t="s">
        <v>169</v>
      </c>
    </row>
    <row r="315" s="14" customFormat="1">
      <c r="A315" s="14"/>
      <c r="B315" s="244"/>
      <c r="C315" s="245"/>
      <c r="D315" s="235" t="s">
        <v>180</v>
      </c>
      <c r="E315" s="246" t="s">
        <v>20</v>
      </c>
      <c r="F315" s="247" t="s">
        <v>578</v>
      </c>
      <c r="G315" s="245"/>
      <c r="H315" s="248">
        <v>75.329999999999998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180</v>
      </c>
      <c r="AU315" s="254" t="s">
        <v>87</v>
      </c>
      <c r="AV315" s="14" t="s">
        <v>87</v>
      </c>
      <c r="AW315" s="14" t="s">
        <v>182</v>
      </c>
      <c r="AX315" s="14" t="s">
        <v>79</v>
      </c>
      <c r="AY315" s="254" t="s">
        <v>169</v>
      </c>
    </row>
    <row r="316" s="2" customFormat="1" ht="24.15" customHeight="1">
      <c r="A316" s="40"/>
      <c r="B316" s="41"/>
      <c r="C316" s="267" t="s">
        <v>579</v>
      </c>
      <c r="D316" s="267" t="s">
        <v>274</v>
      </c>
      <c r="E316" s="268" t="s">
        <v>580</v>
      </c>
      <c r="F316" s="269" t="s">
        <v>581</v>
      </c>
      <c r="G316" s="270" t="s">
        <v>127</v>
      </c>
      <c r="H316" s="271">
        <v>220.08799999999999</v>
      </c>
      <c r="I316" s="272"/>
      <c r="J316" s="273">
        <f>ROUND(I316*H316,2)</f>
        <v>0</v>
      </c>
      <c r="K316" s="269" t="s">
        <v>20</v>
      </c>
      <c r="L316" s="274"/>
      <c r="M316" s="275" t="s">
        <v>20</v>
      </c>
      <c r="N316" s="276" t="s">
        <v>50</v>
      </c>
      <c r="O316" s="86"/>
      <c r="P316" s="224">
        <f>O316*H316</f>
        <v>0</v>
      </c>
      <c r="Q316" s="224">
        <v>0.018249999999999999</v>
      </c>
      <c r="R316" s="224">
        <f>Q316*H316</f>
        <v>4.0166059999999995</v>
      </c>
      <c r="S316" s="224">
        <v>0</v>
      </c>
      <c r="T316" s="22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6" t="s">
        <v>375</v>
      </c>
      <c r="AT316" s="226" t="s">
        <v>274</v>
      </c>
      <c r="AU316" s="226" t="s">
        <v>87</v>
      </c>
      <c r="AY316" s="19" t="s">
        <v>169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9" t="s">
        <v>22</v>
      </c>
      <c r="BK316" s="227">
        <f>ROUND(I316*H316,2)</f>
        <v>0</v>
      </c>
      <c r="BL316" s="19" t="s">
        <v>279</v>
      </c>
      <c r="BM316" s="226" t="s">
        <v>582</v>
      </c>
    </row>
    <row r="317" s="14" customFormat="1">
      <c r="A317" s="14"/>
      <c r="B317" s="244"/>
      <c r="C317" s="245"/>
      <c r="D317" s="235" t="s">
        <v>180</v>
      </c>
      <c r="E317" s="245"/>
      <c r="F317" s="247" t="s">
        <v>583</v>
      </c>
      <c r="G317" s="245"/>
      <c r="H317" s="248">
        <v>220.08799999999999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180</v>
      </c>
      <c r="AU317" s="254" t="s">
        <v>87</v>
      </c>
      <c r="AV317" s="14" t="s">
        <v>87</v>
      </c>
      <c r="AW317" s="14" t="s">
        <v>4</v>
      </c>
      <c r="AX317" s="14" t="s">
        <v>22</v>
      </c>
      <c r="AY317" s="254" t="s">
        <v>169</v>
      </c>
    </row>
    <row r="318" s="2" customFormat="1" ht="24.15" customHeight="1">
      <c r="A318" s="40"/>
      <c r="B318" s="41"/>
      <c r="C318" s="215" t="s">
        <v>584</v>
      </c>
      <c r="D318" s="215" t="s">
        <v>171</v>
      </c>
      <c r="E318" s="216" t="s">
        <v>571</v>
      </c>
      <c r="F318" s="217" t="s">
        <v>572</v>
      </c>
      <c r="G318" s="218" t="s">
        <v>127</v>
      </c>
      <c r="H318" s="219">
        <v>533.44000000000005</v>
      </c>
      <c r="I318" s="220"/>
      <c r="J318" s="221">
        <f>ROUND(I318*H318,2)</f>
        <v>0</v>
      </c>
      <c r="K318" s="217" t="s">
        <v>175</v>
      </c>
      <c r="L318" s="46"/>
      <c r="M318" s="222" t="s">
        <v>20</v>
      </c>
      <c r="N318" s="223" t="s">
        <v>50</v>
      </c>
      <c r="O318" s="86"/>
      <c r="P318" s="224">
        <f>O318*H318</f>
        <v>0</v>
      </c>
      <c r="Q318" s="224">
        <v>0.00069999999999999999</v>
      </c>
      <c r="R318" s="224">
        <f>Q318*H318</f>
        <v>0.37340800000000002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279</v>
      </c>
      <c r="AT318" s="226" t="s">
        <v>171</v>
      </c>
      <c r="AU318" s="226" t="s">
        <v>87</v>
      </c>
      <c r="AY318" s="19" t="s">
        <v>169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22</v>
      </c>
      <c r="BK318" s="227">
        <f>ROUND(I318*H318,2)</f>
        <v>0</v>
      </c>
      <c r="BL318" s="19" t="s">
        <v>279</v>
      </c>
      <c r="BM318" s="226" t="s">
        <v>585</v>
      </c>
    </row>
    <row r="319" s="2" customFormat="1">
      <c r="A319" s="40"/>
      <c r="B319" s="41"/>
      <c r="C319" s="42"/>
      <c r="D319" s="228" t="s">
        <v>178</v>
      </c>
      <c r="E319" s="42"/>
      <c r="F319" s="229" t="s">
        <v>574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178</v>
      </c>
      <c r="AU319" s="19" t="s">
        <v>87</v>
      </c>
    </row>
    <row r="320" s="13" customFormat="1">
      <c r="A320" s="13"/>
      <c r="B320" s="233"/>
      <c r="C320" s="234"/>
      <c r="D320" s="235" t="s">
        <v>180</v>
      </c>
      <c r="E320" s="236" t="s">
        <v>20</v>
      </c>
      <c r="F320" s="237" t="s">
        <v>586</v>
      </c>
      <c r="G320" s="234"/>
      <c r="H320" s="236" t="s">
        <v>20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180</v>
      </c>
      <c r="AU320" s="243" t="s">
        <v>87</v>
      </c>
      <c r="AV320" s="13" t="s">
        <v>22</v>
      </c>
      <c r="AW320" s="13" t="s">
        <v>182</v>
      </c>
      <c r="AX320" s="13" t="s">
        <v>79</v>
      </c>
      <c r="AY320" s="243" t="s">
        <v>169</v>
      </c>
    </row>
    <row r="321" s="14" customFormat="1">
      <c r="A321" s="14"/>
      <c r="B321" s="244"/>
      <c r="C321" s="245"/>
      <c r="D321" s="235" t="s">
        <v>180</v>
      </c>
      <c r="E321" s="246" t="s">
        <v>20</v>
      </c>
      <c r="F321" s="247" t="s">
        <v>125</v>
      </c>
      <c r="G321" s="245"/>
      <c r="H321" s="248">
        <v>620.63999999999999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180</v>
      </c>
      <c r="AU321" s="254" t="s">
        <v>87</v>
      </c>
      <c r="AV321" s="14" t="s">
        <v>87</v>
      </c>
      <c r="AW321" s="14" t="s">
        <v>182</v>
      </c>
      <c r="AX321" s="14" t="s">
        <v>79</v>
      </c>
      <c r="AY321" s="254" t="s">
        <v>169</v>
      </c>
    </row>
    <row r="322" s="14" customFormat="1">
      <c r="A322" s="14"/>
      <c r="B322" s="244"/>
      <c r="C322" s="245"/>
      <c r="D322" s="235" t="s">
        <v>180</v>
      </c>
      <c r="E322" s="246" t="s">
        <v>20</v>
      </c>
      <c r="F322" s="247" t="s">
        <v>587</v>
      </c>
      <c r="G322" s="245"/>
      <c r="H322" s="248">
        <v>-87.200000000000003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180</v>
      </c>
      <c r="AU322" s="254" t="s">
        <v>87</v>
      </c>
      <c r="AV322" s="14" t="s">
        <v>87</v>
      </c>
      <c r="AW322" s="14" t="s">
        <v>182</v>
      </c>
      <c r="AX322" s="14" t="s">
        <v>79</v>
      </c>
      <c r="AY322" s="254" t="s">
        <v>169</v>
      </c>
    </row>
    <row r="323" s="2" customFormat="1" ht="24.15" customHeight="1">
      <c r="A323" s="40"/>
      <c r="B323" s="41"/>
      <c r="C323" s="267" t="s">
        <v>588</v>
      </c>
      <c r="D323" s="267" t="s">
        <v>274</v>
      </c>
      <c r="E323" s="268" t="s">
        <v>589</v>
      </c>
      <c r="F323" s="269" t="s">
        <v>590</v>
      </c>
      <c r="G323" s="270" t="s">
        <v>127</v>
      </c>
      <c r="H323" s="271">
        <v>586.78399999999999</v>
      </c>
      <c r="I323" s="272"/>
      <c r="J323" s="273">
        <f>ROUND(I323*H323,2)</f>
        <v>0</v>
      </c>
      <c r="K323" s="269" t="s">
        <v>20</v>
      </c>
      <c r="L323" s="274"/>
      <c r="M323" s="275" t="s">
        <v>20</v>
      </c>
      <c r="N323" s="276" t="s">
        <v>50</v>
      </c>
      <c r="O323" s="86"/>
      <c r="P323" s="224">
        <f>O323*H323</f>
        <v>0</v>
      </c>
      <c r="Q323" s="224">
        <v>0.0094999999999999998</v>
      </c>
      <c r="R323" s="224">
        <f>Q323*H323</f>
        <v>5.5744479999999994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375</v>
      </c>
      <c r="AT323" s="226" t="s">
        <v>274</v>
      </c>
      <c r="AU323" s="226" t="s">
        <v>87</v>
      </c>
      <c r="AY323" s="19" t="s">
        <v>169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22</v>
      </c>
      <c r="BK323" s="227">
        <f>ROUND(I323*H323,2)</f>
        <v>0</v>
      </c>
      <c r="BL323" s="19" t="s">
        <v>279</v>
      </c>
      <c r="BM323" s="226" t="s">
        <v>591</v>
      </c>
    </row>
    <row r="324" s="14" customFormat="1">
      <c r="A324" s="14"/>
      <c r="B324" s="244"/>
      <c r="C324" s="245"/>
      <c r="D324" s="235" t="s">
        <v>180</v>
      </c>
      <c r="E324" s="245"/>
      <c r="F324" s="247" t="s">
        <v>592</v>
      </c>
      <c r="G324" s="245"/>
      <c r="H324" s="248">
        <v>586.78399999999999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180</v>
      </c>
      <c r="AU324" s="254" t="s">
        <v>87</v>
      </c>
      <c r="AV324" s="14" t="s">
        <v>87</v>
      </c>
      <c r="AW324" s="14" t="s">
        <v>4</v>
      </c>
      <c r="AX324" s="14" t="s">
        <v>22</v>
      </c>
      <c r="AY324" s="254" t="s">
        <v>169</v>
      </c>
    </row>
    <row r="325" s="2" customFormat="1" ht="44.25" customHeight="1">
      <c r="A325" s="40"/>
      <c r="B325" s="41"/>
      <c r="C325" s="215" t="s">
        <v>593</v>
      </c>
      <c r="D325" s="215" t="s">
        <v>171</v>
      </c>
      <c r="E325" s="216" t="s">
        <v>594</v>
      </c>
      <c r="F325" s="217" t="s">
        <v>595</v>
      </c>
      <c r="G325" s="218" t="s">
        <v>391</v>
      </c>
      <c r="H325" s="277"/>
      <c r="I325" s="220"/>
      <c r="J325" s="221">
        <f>ROUND(I325*H325,2)</f>
        <v>0</v>
      </c>
      <c r="K325" s="217" t="s">
        <v>175</v>
      </c>
      <c r="L325" s="46"/>
      <c r="M325" s="222" t="s">
        <v>20</v>
      </c>
      <c r="N325" s="223" t="s">
        <v>50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279</v>
      </c>
      <c r="AT325" s="226" t="s">
        <v>171</v>
      </c>
      <c r="AU325" s="226" t="s">
        <v>87</v>
      </c>
      <c r="AY325" s="19" t="s">
        <v>169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22</v>
      </c>
      <c r="BK325" s="227">
        <f>ROUND(I325*H325,2)</f>
        <v>0</v>
      </c>
      <c r="BL325" s="19" t="s">
        <v>279</v>
      </c>
      <c r="BM325" s="226" t="s">
        <v>596</v>
      </c>
    </row>
    <row r="326" s="2" customFormat="1">
      <c r="A326" s="40"/>
      <c r="B326" s="41"/>
      <c r="C326" s="42"/>
      <c r="D326" s="228" t="s">
        <v>178</v>
      </c>
      <c r="E326" s="42"/>
      <c r="F326" s="229" t="s">
        <v>597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178</v>
      </c>
      <c r="AU326" s="19" t="s">
        <v>87</v>
      </c>
    </row>
    <row r="327" s="2" customFormat="1" ht="49.05" customHeight="1">
      <c r="A327" s="40"/>
      <c r="B327" s="41"/>
      <c r="C327" s="215" t="s">
        <v>598</v>
      </c>
      <c r="D327" s="215" t="s">
        <v>171</v>
      </c>
      <c r="E327" s="216" t="s">
        <v>599</v>
      </c>
      <c r="F327" s="217" t="s">
        <v>600</v>
      </c>
      <c r="G327" s="218" t="s">
        <v>391</v>
      </c>
      <c r="H327" s="277"/>
      <c r="I327" s="220"/>
      <c r="J327" s="221">
        <f>ROUND(I327*H327,2)</f>
        <v>0</v>
      </c>
      <c r="K327" s="217" t="s">
        <v>175</v>
      </c>
      <c r="L327" s="46"/>
      <c r="M327" s="222" t="s">
        <v>20</v>
      </c>
      <c r="N327" s="223" t="s">
        <v>50</v>
      </c>
      <c r="O327" s="86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279</v>
      </c>
      <c r="AT327" s="226" t="s">
        <v>171</v>
      </c>
      <c r="AU327" s="226" t="s">
        <v>87</v>
      </c>
      <c r="AY327" s="19" t="s">
        <v>169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22</v>
      </c>
      <c r="BK327" s="227">
        <f>ROUND(I327*H327,2)</f>
        <v>0</v>
      </c>
      <c r="BL327" s="19" t="s">
        <v>279</v>
      </c>
      <c r="BM327" s="226" t="s">
        <v>601</v>
      </c>
    </row>
    <row r="328" s="2" customFormat="1">
      <c r="A328" s="40"/>
      <c r="B328" s="41"/>
      <c r="C328" s="42"/>
      <c r="D328" s="228" t="s">
        <v>178</v>
      </c>
      <c r="E328" s="42"/>
      <c r="F328" s="229" t="s">
        <v>602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178</v>
      </c>
      <c r="AU328" s="19" t="s">
        <v>87</v>
      </c>
    </row>
    <row r="329" s="12" customFormat="1" ht="22.8" customHeight="1">
      <c r="A329" s="12"/>
      <c r="B329" s="199"/>
      <c r="C329" s="200"/>
      <c r="D329" s="201" t="s">
        <v>78</v>
      </c>
      <c r="E329" s="213" t="s">
        <v>603</v>
      </c>
      <c r="F329" s="213" t="s">
        <v>604</v>
      </c>
      <c r="G329" s="200"/>
      <c r="H329" s="200"/>
      <c r="I329" s="203"/>
      <c r="J329" s="214">
        <f>BK329</f>
        <v>0</v>
      </c>
      <c r="K329" s="200"/>
      <c r="L329" s="205"/>
      <c r="M329" s="206"/>
      <c r="N329" s="207"/>
      <c r="O329" s="207"/>
      <c r="P329" s="208">
        <f>SUM(P330:P340)</f>
        <v>0</v>
      </c>
      <c r="Q329" s="207"/>
      <c r="R329" s="208">
        <f>SUM(R330:R340)</f>
        <v>2.2633136</v>
      </c>
      <c r="S329" s="207"/>
      <c r="T329" s="209">
        <f>SUM(T330:T340)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0" t="s">
        <v>87</v>
      </c>
      <c r="AT329" s="211" t="s">
        <v>78</v>
      </c>
      <c r="AU329" s="211" t="s">
        <v>22</v>
      </c>
      <c r="AY329" s="210" t="s">
        <v>169</v>
      </c>
      <c r="BK329" s="212">
        <f>SUM(BK330:BK340)</f>
        <v>0</v>
      </c>
    </row>
    <row r="330" s="2" customFormat="1" ht="24.15" customHeight="1">
      <c r="A330" s="40"/>
      <c r="B330" s="41"/>
      <c r="C330" s="215" t="s">
        <v>605</v>
      </c>
      <c r="D330" s="215" t="s">
        <v>171</v>
      </c>
      <c r="E330" s="216" t="s">
        <v>606</v>
      </c>
      <c r="F330" s="217" t="s">
        <v>607</v>
      </c>
      <c r="G330" s="218" t="s">
        <v>127</v>
      </c>
      <c r="H330" s="219">
        <v>657.94000000000005</v>
      </c>
      <c r="I330" s="220"/>
      <c r="J330" s="221">
        <f>ROUND(I330*H330,2)</f>
        <v>0</v>
      </c>
      <c r="K330" s="217" t="s">
        <v>175</v>
      </c>
      <c r="L330" s="46"/>
      <c r="M330" s="222" t="s">
        <v>20</v>
      </c>
      <c r="N330" s="223" t="s">
        <v>50</v>
      </c>
      <c r="O330" s="86"/>
      <c r="P330" s="224">
        <f>O330*H330</f>
        <v>0</v>
      </c>
      <c r="Q330" s="224">
        <v>4.0000000000000003E-05</v>
      </c>
      <c r="R330" s="224">
        <f>Q330*H330</f>
        <v>0.026317600000000003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279</v>
      </c>
      <c r="AT330" s="226" t="s">
        <v>171</v>
      </c>
      <c r="AU330" s="226" t="s">
        <v>87</v>
      </c>
      <c r="AY330" s="19" t="s">
        <v>169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22</v>
      </c>
      <c r="BK330" s="227">
        <f>ROUND(I330*H330,2)</f>
        <v>0</v>
      </c>
      <c r="BL330" s="19" t="s">
        <v>279</v>
      </c>
      <c r="BM330" s="226" t="s">
        <v>608</v>
      </c>
    </row>
    <row r="331" s="2" customFormat="1">
      <c r="A331" s="40"/>
      <c r="B331" s="41"/>
      <c r="C331" s="42"/>
      <c r="D331" s="228" t="s">
        <v>178</v>
      </c>
      <c r="E331" s="42"/>
      <c r="F331" s="229" t="s">
        <v>609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178</v>
      </c>
      <c r="AU331" s="19" t="s">
        <v>87</v>
      </c>
    </row>
    <row r="332" s="2" customFormat="1" ht="24.15" customHeight="1">
      <c r="A332" s="40"/>
      <c r="B332" s="41"/>
      <c r="C332" s="215" t="s">
        <v>610</v>
      </c>
      <c r="D332" s="215" t="s">
        <v>171</v>
      </c>
      <c r="E332" s="216" t="s">
        <v>611</v>
      </c>
      <c r="F332" s="217" t="s">
        <v>612</v>
      </c>
      <c r="G332" s="218" t="s">
        <v>127</v>
      </c>
      <c r="H332" s="219">
        <v>657.94000000000005</v>
      </c>
      <c r="I332" s="220"/>
      <c r="J332" s="221">
        <f>ROUND(I332*H332,2)</f>
        <v>0</v>
      </c>
      <c r="K332" s="217" t="s">
        <v>175</v>
      </c>
      <c r="L332" s="46"/>
      <c r="M332" s="222" t="s">
        <v>20</v>
      </c>
      <c r="N332" s="223" t="s">
        <v>50</v>
      </c>
      <c r="O332" s="86"/>
      <c r="P332" s="224">
        <f>O332*H332</f>
        <v>0</v>
      </c>
      <c r="Q332" s="224">
        <v>0.0033999999999999998</v>
      </c>
      <c r="R332" s="224">
        <f>Q332*H332</f>
        <v>2.236996</v>
      </c>
      <c r="S332" s="224">
        <v>0</v>
      </c>
      <c r="T332" s="225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279</v>
      </c>
      <c r="AT332" s="226" t="s">
        <v>171</v>
      </c>
      <c r="AU332" s="226" t="s">
        <v>87</v>
      </c>
      <c r="AY332" s="19" t="s">
        <v>169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22</v>
      </c>
      <c r="BK332" s="227">
        <f>ROUND(I332*H332,2)</f>
        <v>0</v>
      </c>
      <c r="BL332" s="19" t="s">
        <v>279</v>
      </c>
      <c r="BM332" s="226" t="s">
        <v>613</v>
      </c>
    </row>
    <row r="333" s="2" customFormat="1">
      <c r="A333" s="40"/>
      <c r="B333" s="41"/>
      <c r="C333" s="42"/>
      <c r="D333" s="228" t="s">
        <v>178</v>
      </c>
      <c r="E333" s="42"/>
      <c r="F333" s="229" t="s">
        <v>614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178</v>
      </c>
      <c r="AU333" s="19" t="s">
        <v>87</v>
      </c>
    </row>
    <row r="334" s="13" customFormat="1">
      <c r="A334" s="13"/>
      <c r="B334" s="233"/>
      <c r="C334" s="234"/>
      <c r="D334" s="235" t="s">
        <v>180</v>
      </c>
      <c r="E334" s="236" t="s">
        <v>20</v>
      </c>
      <c r="F334" s="237" t="s">
        <v>615</v>
      </c>
      <c r="G334" s="234"/>
      <c r="H334" s="236" t="s">
        <v>20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180</v>
      </c>
      <c r="AU334" s="243" t="s">
        <v>87</v>
      </c>
      <c r="AV334" s="13" t="s">
        <v>22</v>
      </c>
      <c r="AW334" s="13" t="s">
        <v>182</v>
      </c>
      <c r="AX334" s="13" t="s">
        <v>79</v>
      </c>
      <c r="AY334" s="243" t="s">
        <v>169</v>
      </c>
    </row>
    <row r="335" s="14" customFormat="1">
      <c r="A335" s="14"/>
      <c r="B335" s="244"/>
      <c r="C335" s="245"/>
      <c r="D335" s="235" t="s">
        <v>180</v>
      </c>
      <c r="E335" s="246" t="s">
        <v>20</v>
      </c>
      <c r="F335" s="247" t="s">
        <v>228</v>
      </c>
      <c r="G335" s="245"/>
      <c r="H335" s="248">
        <v>620.63999999999999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180</v>
      </c>
      <c r="AU335" s="254" t="s">
        <v>87</v>
      </c>
      <c r="AV335" s="14" t="s">
        <v>87</v>
      </c>
      <c r="AW335" s="14" t="s">
        <v>182</v>
      </c>
      <c r="AX335" s="14" t="s">
        <v>79</v>
      </c>
      <c r="AY335" s="254" t="s">
        <v>169</v>
      </c>
    </row>
    <row r="336" s="14" customFormat="1">
      <c r="A336" s="14"/>
      <c r="B336" s="244"/>
      <c r="C336" s="245"/>
      <c r="D336" s="235" t="s">
        <v>180</v>
      </c>
      <c r="E336" s="246" t="s">
        <v>20</v>
      </c>
      <c r="F336" s="247" t="s">
        <v>229</v>
      </c>
      <c r="G336" s="245"/>
      <c r="H336" s="248">
        <v>37.299999999999997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180</v>
      </c>
      <c r="AU336" s="254" t="s">
        <v>87</v>
      </c>
      <c r="AV336" s="14" t="s">
        <v>87</v>
      </c>
      <c r="AW336" s="14" t="s">
        <v>182</v>
      </c>
      <c r="AX336" s="14" t="s">
        <v>79</v>
      </c>
      <c r="AY336" s="254" t="s">
        <v>169</v>
      </c>
    </row>
    <row r="337" s="2" customFormat="1" ht="44.25" customHeight="1">
      <c r="A337" s="40"/>
      <c r="B337" s="41"/>
      <c r="C337" s="215" t="s">
        <v>616</v>
      </c>
      <c r="D337" s="215" t="s">
        <v>171</v>
      </c>
      <c r="E337" s="216" t="s">
        <v>617</v>
      </c>
      <c r="F337" s="217" t="s">
        <v>618</v>
      </c>
      <c r="G337" s="218" t="s">
        <v>391</v>
      </c>
      <c r="H337" s="277"/>
      <c r="I337" s="220"/>
      <c r="J337" s="221">
        <f>ROUND(I337*H337,2)</f>
        <v>0</v>
      </c>
      <c r="K337" s="217" t="s">
        <v>175</v>
      </c>
      <c r="L337" s="46"/>
      <c r="M337" s="222" t="s">
        <v>20</v>
      </c>
      <c r="N337" s="223" t="s">
        <v>50</v>
      </c>
      <c r="O337" s="86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279</v>
      </c>
      <c r="AT337" s="226" t="s">
        <v>171</v>
      </c>
      <c r="AU337" s="226" t="s">
        <v>87</v>
      </c>
      <c r="AY337" s="19" t="s">
        <v>169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22</v>
      </c>
      <c r="BK337" s="227">
        <f>ROUND(I337*H337,2)</f>
        <v>0</v>
      </c>
      <c r="BL337" s="19" t="s">
        <v>279</v>
      </c>
      <c r="BM337" s="226" t="s">
        <v>619</v>
      </c>
    </row>
    <row r="338" s="2" customFormat="1">
      <c r="A338" s="40"/>
      <c r="B338" s="41"/>
      <c r="C338" s="42"/>
      <c r="D338" s="228" t="s">
        <v>178</v>
      </c>
      <c r="E338" s="42"/>
      <c r="F338" s="229" t="s">
        <v>620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178</v>
      </c>
      <c r="AU338" s="19" t="s">
        <v>87</v>
      </c>
    </row>
    <row r="339" s="2" customFormat="1" ht="49.05" customHeight="1">
      <c r="A339" s="40"/>
      <c r="B339" s="41"/>
      <c r="C339" s="215" t="s">
        <v>621</v>
      </c>
      <c r="D339" s="215" t="s">
        <v>171</v>
      </c>
      <c r="E339" s="216" t="s">
        <v>622</v>
      </c>
      <c r="F339" s="217" t="s">
        <v>623</v>
      </c>
      <c r="G339" s="218" t="s">
        <v>391</v>
      </c>
      <c r="H339" s="277"/>
      <c r="I339" s="220"/>
      <c r="J339" s="221">
        <f>ROUND(I339*H339,2)</f>
        <v>0</v>
      </c>
      <c r="K339" s="217" t="s">
        <v>175</v>
      </c>
      <c r="L339" s="46"/>
      <c r="M339" s="222" t="s">
        <v>20</v>
      </c>
      <c r="N339" s="223" t="s">
        <v>50</v>
      </c>
      <c r="O339" s="86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6" t="s">
        <v>279</v>
      </c>
      <c r="AT339" s="226" t="s">
        <v>171</v>
      </c>
      <c r="AU339" s="226" t="s">
        <v>87</v>
      </c>
      <c r="AY339" s="19" t="s">
        <v>169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9" t="s">
        <v>22</v>
      </c>
      <c r="BK339" s="227">
        <f>ROUND(I339*H339,2)</f>
        <v>0</v>
      </c>
      <c r="BL339" s="19" t="s">
        <v>279</v>
      </c>
      <c r="BM339" s="226" t="s">
        <v>624</v>
      </c>
    </row>
    <row r="340" s="2" customFormat="1">
      <c r="A340" s="40"/>
      <c r="B340" s="41"/>
      <c r="C340" s="42"/>
      <c r="D340" s="228" t="s">
        <v>178</v>
      </c>
      <c r="E340" s="42"/>
      <c r="F340" s="229" t="s">
        <v>625</v>
      </c>
      <c r="G340" s="42"/>
      <c r="H340" s="42"/>
      <c r="I340" s="230"/>
      <c r="J340" s="42"/>
      <c r="K340" s="42"/>
      <c r="L340" s="46"/>
      <c r="M340" s="231"/>
      <c r="N340" s="23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178</v>
      </c>
      <c r="AU340" s="19" t="s">
        <v>87</v>
      </c>
    </row>
    <row r="341" s="12" customFormat="1" ht="22.8" customHeight="1">
      <c r="A341" s="12"/>
      <c r="B341" s="199"/>
      <c r="C341" s="200"/>
      <c r="D341" s="201" t="s">
        <v>78</v>
      </c>
      <c r="E341" s="213" t="s">
        <v>626</v>
      </c>
      <c r="F341" s="213" t="s">
        <v>627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SUM(P342:P357)</f>
        <v>0</v>
      </c>
      <c r="Q341" s="207"/>
      <c r="R341" s="208">
        <f>SUM(R342:R357)</f>
        <v>0.65245799999999998</v>
      </c>
      <c r="S341" s="207"/>
      <c r="T341" s="209">
        <f>SUM(T342:T357)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87</v>
      </c>
      <c r="AT341" s="211" t="s">
        <v>78</v>
      </c>
      <c r="AU341" s="211" t="s">
        <v>22</v>
      </c>
      <c r="AY341" s="210" t="s">
        <v>169</v>
      </c>
      <c r="BK341" s="212">
        <f>SUM(BK342:BK357)</f>
        <v>0</v>
      </c>
    </row>
    <row r="342" s="2" customFormat="1" ht="24.15" customHeight="1">
      <c r="A342" s="40"/>
      <c r="B342" s="41"/>
      <c r="C342" s="215" t="s">
        <v>628</v>
      </c>
      <c r="D342" s="215" t="s">
        <v>171</v>
      </c>
      <c r="E342" s="216" t="s">
        <v>629</v>
      </c>
      <c r="F342" s="217" t="s">
        <v>630</v>
      </c>
      <c r="G342" s="218" t="s">
        <v>127</v>
      </c>
      <c r="H342" s="219">
        <v>22.199999999999999</v>
      </c>
      <c r="I342" s="220"/>
      <c r="J342" s="221">
        <f>ROUND(I342*H342,2)</f>
        <v>0</v>
      </c>
      <c r="K342" s="217" t="s">
        <v>175</v>
      </c>
      <c r="L342" s="46"/>
      <c r="M342" s="222" t="s">
        <v>20</v>
      </c>
      <c r="N342" s="223" t="s">
        <v>50</v>
      </c>
      <c r="O342" s="86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279</v>
      </c>
      <c r="AT342" s="226" t="s">
        <v>171</v>
      </c>
      <c r="AU342" s="226" t="s">
        <v>87</v>
      </c>
      <c r="AY342" s="19" t="s">
        <v>169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22</v>
      </c>
      <c r="BK342" s="227">
        <f>ROUND(I342*H342,2)</f>
        <v>0</v>
      </c>
      <c r="BL342" s="19" t="s">
        <v>279</v>
      </c>
      <c r="BM342" s="226" t="s">
        <v>631</v>
      </c>
    </row>
    <row r="343" s="2" customFormat="1">
      <c r="A343" s="40"/>
      <c r="B343" s="41"/>
      <c r="C343" s="42"/>
      <c r="D343" s="228" t="s">
        <v>178</v>
      </c>
      <c r="E343" s="42"/>
      <c r="F343" s="229" t="s">
        <v>632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178</v>
      </c>
      <c r="AU343" s="19" t="s">
        <v>87</v>
      </c>
    </row>
    <row r="344" s="2" customFormat="1" ht="24.15" customHeight="1">
      <c r="A344" s="40"/>
      <c r="B344" s="41"/>
      <c r="C344" s="215" t="s">
        <v>633</v>
      </c>
      <c r="D344" s="215" t="s">
        <v>171</v>
      </c>
      <c r="E344" s="216" t="s">
        <v>634</v>
      </c>
      <c r="F344" s="217" t="s">
        <v>635</v>
      </c>
      <c r="G344" s="218" t="s">
        <v>127</v>
      </c>
      <c r="H344" s="219">
        <v>22.199999999999999</v>
      </c>
      <c r="I344" s="220"/>
      <c r="J344" s="221">
        <f>ROUND(I344*H344,2)</f>
        <v>0</v>
      </c>
      <c r="K344" s="217" t="s">
        <v>175</v>
      </c>
      <c r="L344" s="46"/>
      <c r="M344" s="222" t="s">
        <v>20</v>
      </c>
      <c r="N344" s="223" t="s">
        <v>50</v>
      </c>
      <c r="O344" s="86"/>
      <c r="P344" s="224">
        <f>O344*H344</f>
        <v>0</v>
      </c>
      <c r="Q344" s="224">
        <v>0.00029999999999999997</v>
      </c>
      <c r="R344" s="224">
        <f>Q344*H344</f>
        <v>0.0066599999999999993</v>
      </c>
      <c r="S344" s="224">
        <v>0</v>
      </c>
      <c r="T344" s="22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6" t="s">
        <v>279</v>
      </c>
      <c r="AT344" s="226" t="s">
        <v>171</v>
      </c>
      <c r="AU344" s="226" t="s">
        <v>87</v>
      </c>
      <c r="AY344" s="19" t="s">
        <v>169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9" t="s">
        <v>22</v>
      </c>
      <c r="BK344" s="227">
        <f>ROUND(I344*H344,2)</f>
        <v>0</v>
      </c>
      <c r="BL344" s="19" t="s">
        <v>279</v>
      </c>
      <c r="BM344" s="226" t="s">
        <v>636</v>
      </c>
    </row>
    <row r="345" s="2" customFormat="1">
      <c r="A345" s="40"/>
      <c r="B345" s="41"/>
      <c r="C345" s="42"/>
      <c r="D345" s="228" t="s">
        <v>178</v>
      </c>
      <c r="E345" s="42"/>
      <c r="F345" s="229" t="s">
        <v>637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178</v>
      </c>
      <c r="AU345" s="19" t="s">
        <v>87</v>
      </c>
    </row>
    <row r="346" s="2" customFormat="1" ht="33" customHeight="1">
      <c r="A346" s="40"/>
      <c r="B346" s="41"/>
      <c r="C346" s="215" t="s">
        <v>638</v>
      </c>
      <c r="D346" s="215" t="s">
        <v>171</v>
      </c>
      <c r="E346" s="216" t="s">
        <v>639</v>
      </c>
      <c r="F346" s="217" t="s">
        <v>640</v>
      </c>
      <c r="G346" s="218" t="s">
        <v>127</v>
      </c>
      <c r="H346" s="219">
        <v>22.199999999999999</v>
      </c>
      <c r="I346" s="220"/>
      <c r="J346" s="221">
        <f>ROUND(I346*H346,2)</f>
        <v>0</v>
      </c>
      <c r="K346" s="217" t="s">
        <v>175</v>
      </c>
      <c r="L346" s="46"/>
      <c r="M346" s="222" t="s">
        <v>20</v>
      </c>
      <c r="N346" s="223" t="s">
        <v>50</v>
      </c>
      <c r="O346" s="86"/>
      <c r="P346" s="224">
        <f>O346*H346</f>
        <v>0</v>
      </c>
      <c r="Q346" s="224">
        <v>0.0044999999999999997</v>
      </c>
      <c r="R346" s="224">
        <f>Q346*H346</f>
        <v>0.099899999999999989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279</v>
      </c>
      <c r="AT346" s="226" t="s">
        <v>171</v>
      </c>
      <c r="AU346" s="226" t="s">
        <v>87</v>
      </c>
      <c r="AY346" s="19" t="s">
        <v>169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22</v>
      </c>
      <c r="BK346" s="227">
        <f>ROUND(I346*H346,2)</f>
        <v>0</v>
      </c>
      <c r="BL346" s="19" t="s">
        <v>279</v>
      </c>
      <c r="BM346" s="226" t="s">
        <v>641</v>
      </c>
    </row>
    <row r="347" s="2" customFormat="1">
      <c r="A347" s="40"/>
      <c r="B347" s="41"/>
      <c r="C347" s="42"/>
      <c r="D347" s="228" t="s">
        <v>178</v>
      </c>
      <c r="E347" s="42"/>
      <c r="F347" s="229" t="s">
        <v>642</v>
      </c>
      <c r="G347" s="42"/>
      <c r="H347" s="42"/>
      <c r="I347" s="230"/>
      <c r="J347" s="42"/>
      <c r="K347" s="42"/>
      <c r="L347" s="46"/>
      <c r="M347" s="231"/>
      <c r="N347" s="232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178</v>
      </c>
      <c r="AU347" s="19" t="s">
        <v>87</v>
      </c>
    </row>
    <row r="348" s="2" customFormat="1" ht="37.8" customHeight="1">
      <c r="A348" s="40"/>
      <c r="B348" s="41"/>
      <c r="C348" s="215" t="s">
        <v>643</v>
      </c>
      <c r="D348" s="215" t="s">
        <v>171</v>
      </c>
      <c r="E348" s="216" t="s">
        <v>644</v>
      </c>
      <c r="F348" s="217" t="s">
        <v>645</v>
      </c>
      <c r="G348" s="218" t="s">
        <v>127</v>
      </c>
      <c r="H348" s="219">
        <v>66.599999999999994</v>
      </c>
      <c r="I348" s="220"/>
      <c r="J348" s="221">
        <f>ROUND(I348*H348,2)</f>
        <v>0</v>
      </c>
      <c r="K348" s="217" t="s">
        <v>175</v>
      </c>
      <c r="L348" s="46"/>
      <c r="M348" s="222" t="s">
        <v>20</v>
      </c>
      <c r="N348" s="223" t="s">
        <v>50</v>
      </c>
      <c r="O348" s="86"/>
      <c r="P348" s="224">
        <f>O348*H348</f>
        <v>0</v>
      </c>
      <c r="Q348" s="224">
        <v>0.0014499999999999999</v>
      </c>
      <c r="R348" s="224">
        <f>Q348*H348</f>
        <v>0.096569999999999989</v>
      </c>
      <c r="S348" s="224">
        <v>0</v>
      </c>
      <c r="T348" s="225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6" t="s">
        <v>279</v>
      </c>
      <c r="AT348" s="226" t="s">
        <v>171</v>
      </c>
      <c r="AU348" s="226" t="s">
        <v>87</v>
      </c>
      <c r="AY348" s="19" t="s">
        <v>169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22</v>
      </c>
      <c r="BK348" s="227">
        <f>ROUND(I348*H348,2)</f>
        <v>0</v>
      </c>
      <c r="BL348" s="19" t="s">
        <v>279</v>
      </c>
      <c r="BM348" s="226" t="s">
        <v>646</v>
      </c>
    </row>
    <row r="349" s="2" customFormat="1">
      <c r="A349" s="40"/>
      <c r="B349" s="41"/>
      <c r="C349" s="42"/>
      <c r="D349" s="228" t="s">
        <v>178</v>
      </c>
      <c r="E349" s="42"/>
      <c r="F349" s="229" t="s">
        <v>647</v>
      </c>
      <c r="G349" s="42"/>
      <c r="H349" s="42"/>
      <c r="I349" s="230"/>
      <c r="J349" s="42"/>
      <c r="K349" s="42"/>
      <c r="L349" s="46"/>
      <c r="M349" s="231"/>
      <c r="N349" s="232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178</v>
      </c>
      <c r="AU349" s="19" t="s">
        <v>87</v>
      </c>
    </row>
    <row r="350" s="14" customFormat="1">
      <c r="A350" s="14"/>
      <c r="B350" s="244"/>
      <c r="C350" s="245"/>
      <c r="D350" s="235" t="s">
        <v>180</v>
      </c>
      <c r="E350" s="245"/>
      <c r="F350" s="247" t="s">
        <v>648</v>
      </c>
      <c r="G350" s="245"/>
      <c r="H350" s="248">
        <v>66.599999999999994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180</v>
      </c>
      <c r="AU350" s="254" t="s">
        <v>87</v>
      </c>
      <c r="AV350" s="14" t="s">
        <v>87</v>
      </c>
      <c r="AW350" s="14" t="s">
        <v>4</v>
      </c>
      <c r="AX350" s="14" t="s">
        <v>22</v>
      </c>
      <c r="AY350" s="254" t="s">
        <v>169</v>
      </c>
    </row>
    <row r="351" s="2" customFormat="1" ht="37.8" customHeight="1">
      <c r="A351" s="40"/>
      <c r="B351" s="41"/>
      <c r="C351" s="215" t="s">
        <v>649</v>
      </c>
      <c r="D351" s="215" t="s">
        <v>171</v>
      </c>
      <c r="E351" s="216" t="s">
        <v>650</v>
      </c>
      <c r="F351" s="217" t="s">
        <v>651</v>
      </c>
      <c r="G351" s="218" t="s">
        <v>127</v>
      </c>
      <c r="H351" s="219">
        <v>22.199999999999999</v>
      </c>
      <c r="I351" s="220"/>
      <c r="J351" s="221">
        <f>ROUND(I351*H351,2)</f>
        <v>0</v>
      </c>
      <c r="K351" s="217" t="s">
        <v>175</v>
      </c>
      <c r="L351" s="46"/>
      <c r="M351" s="222" t="s">
        <v>20</v>
      </c>
      <c r="N351" s="223" t="s">
        <v>50</v>
      </c>
      <c r="O351" s="86"/>
      <c r="P351" s="224">
        <f>O351*H351</f>
        <v>0</v>
      </c>
      <c r="Q351" s="224">
        <v>0.0060499999999999998</v>
      </c>
      <c r="R351" s="224">
        <f>Q351*H351</f>
        <v>0.13430999999999999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279</v>
      </c>
      <c r="AT351" s="226" t="s">
        <v>171</v>
      </c>
      <c r="AU351" s="226" t="s">
        <v>87</v>
      </c>
      <c r="AY351" s="19" t="s">
        <v>169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22</v>
      </c>
      <c r="BK351" s="227">
        <f>ROUND(I351*H351,2)</f>
        <v>0</v>
      </c>
      <c r="BL351" s="19" t="s">
        <v>279</v>
      </c>
      <c r="BM351" s="226" t="s">
        <v>652</v>
      </c>
    </row>
    <row r="352" s="2" customFormat="1">
      <c r="A352" s="40"/>
      <c r="B352" s="41"/>
      <c r="C352" s="42"/>
      <c r="D352" s="228" t="s">
        <v>178</v>
      </c>
      <c r="E352" s="42"/>
      <c r="F352" s="229" t="s">
        <v>653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178</v>
      </c>
      <c r="AU352" s="19" t="s">
        <v>87</v>
      </c>
    </row>
    <row r="353" s="14" customFormat="1">
      <c r="A353" s="14"/>
      <c r="B353" s="244"/>
      <c r="C353" s="245"/>
      <c r="D353" s="235" t="s">
        <v>180</v>
      </c>
      <c r="E353" s="246" t="s">
        <v>20</v>
      </c>
      <c r="F353" s="247" t="s">
        <v>654</v>
      </c>
      <c r="G353" s="245"/>
      <c r="H353" s="248">
        <v>22.199999999999999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180</v>
      </c>
      <c r="AU353" s="254" t="s">
        <v>87</v>
      </c>
      <c r="AV353" s="14" t="s">
        <v>87</v>
      </c>
      <c r="AW353" s="14" t="s">
        <v>182</v>
      </c>
      <c r="AX353" s="14" t="s">
        <v>79</v>
      </c>
      <c r="AY353" s="254" t="s">
        <v>169</v>
      </c>
    </row>
    <row r="354" s="2" customFormat="1" ht="16.5" customHeight="1">
      <c r="A354" s="40"/>
      <c r="B354" s="41"/>
      <c r="C354" s="267" t="s">
        <v>655</v>
      </c>
      <c r="D354" s="267" t="s">
        <v>274</v>
      </c>
      <c r="E354" s="268" t="s">
        <v>656</v>
      </c>
      <c r="F354" s="269" t="s">
        <v>657</v>
      </c>
      <c r="G354" s="270" t="s">
        <v>127</v>
      </c>
      <c r="H354" s="271">
        <v>24.420000000000002</v>
      </c>
      <c r="I354" s="272"/>
      <c r="J354" s="273">
        <f>ROUND(I354*H354,2)</f>
        <v>0</v>
      </c>
      <c r="K354" s="269" t="s">
        <v>175</v>
      </c>
      <c r="L354" s="274"/>
      <c r="M354" s="275" t="s">
        <v>20</v>
      </c>
      <c r="N354" s="276" t="s">
        <v>50</v>
      </c>
      <c r="O354" s="86"/>
      <c r="P354" s="224">
        <f>O354*H354</f>
        <v>0</v>
      </c>
      <c r="Q354" s="224">
        <v>0.0129</v>
      </c>
      <c r="R354" s="224">
        <f>Q354*H354</f>
        <v>0.31501800000000002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375</v>
      </c>
      <c r="AT354" s="226" t="s">
        <v>274</v>
      </c>
      <c r="AU354" s="226" t="s">
        <v>87</v>
      </c>
      <c r="AY354" s="19" t="s">
        <v>169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22</v>
      </c>
      <c r="BK354" s="227">
        <f>ROUND(I354*H354,2)</f>
        <v>0</v>
      </c>
      <c r="BL354" s="19" t="s">
        <v>279</v>
      </c>
      <c r="BM354" s="226" t="s">
        <v>658</v>
      </c>
    </row>
    <row r="355" s="14" customFormat="1">
      <c r="A355" s="14"/>
      <c r="B355" s="244"/>
      <c r="C355" s="245"/>
      <c r="D355" s="235" t="s">
        <v>180</v>
      </c>
      <c r="E355" s="245"/>
      <c r="F355" s="247" t="s">
        <v>659</v>
      </c>
      <c r="G355" s="245"/>
      <c r="H355" s="248">
        <v>24.420000000000002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180</v>
      </c>
      <c r="AU355" s="254" t="s">
        <v>87</v>
      </c>
      <c r="AV355" s="14" t="s">
        <v>87</v>
      </c>
      <c r="AW355" s="14" t="s">
        <v>4</v>
      </c>
      <c r="AX355" s="14" t="s">
        <v>22</v>
      </c>
      <c r="AY355" s="254" t="s">
        <v>169</v>
      </c>
    </row>
    <row r="356" s="2" customFormat="1" ht="44.25" customHeight="1">
      <c r="A356" s="40"/>
      <c r="B356" s="41"/>
      <c r="C356" s="215" t="s">
        <v>660</v>
      </c>
      <c r="D356" s="215" t="s">
        <v>171</v>
      </c>
      <c r="E356" s="216" t="s">
        <v>661</v>
      </c>
      <c r="F356" s="217" t="s">
        <v>662</v>
      </c>
      <c r="G356" s="218" t="s">
        <v>391</v>
      </c>
      <c r="H356" s="277"/>
      <c r="I356" s="220"/>
      <c r="J356" s="221">
        <f>ROUND(I356*H356,2)</f>
        <v>0</v>
      </c>
      <c r="K356" s="217" t="s">
        <v>175</v>
      </c>
      <c r="L356" s="46"/>
      <c r="M356" s="222" t="s">
        <v>20</v>
      </c>
      <c r="N356" s="223" t="s">
        <v>50</v>
      </c>
      <c r="O356" s="86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6" t="s">
        <v>279</v>
      </c>
      <c r="AT356" s="226" t="s">
        <v>171</v>
      </c>
      <c r="AU356" s="226" t="s">
        <v>87</v>
      </c>
      <c r="AY356" s="19" t="s">
        <v>169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9" t="s">
        <v>22</v>
      </c>
      <c r="BK356" s="227">
        <f>ROUND(I356*H356,2)</f>
        <v>0</v>
      </c>
      <c r="BL356" s="19" t="s">
        <v>279</v>
      </c>
      <c r="BM356" s="226" t="s">
        <v>663</v>
      </c>
    </row>
    <row r="357" s="2" customFormat="1">
      <c r="A357" s="40"/>
      <c r="B357" s="41"/>
      <c r="C357" s="42"/>
      <c r="D357" s="228" t="s">
        <v>178</v>
      </c>
      <c r="E357" s="42"/>
      <c r="F357" s="229" t="s">
        <v>664</v>
      </c>
      <c r="G357" s="42"/>
      <c r="H357" s="42"/>
      <c r="I357" s="230"/>
      <c r="J357" s="42"/>
      <c r="K357" s="42"/>
      <c r="L357" s="46"/>
      <c r="M357" s="231"/>
      <c r="N357" s="232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178</v>
      </c>
      <c r="AU357" s="19" t="s">
        <v>87</v>
      </c>
    </row>
    <row r="358" s="12" customFormat="1" ht="22.8" customHeight="1">
      <c r="A358" s="12"/>
      <c r="B358" s="199"/>
      <c r="C358" s="200"/>
      <c r="D358" s="201" t="s">
        <v>78</v>
      </c>
      <c r="E358" s="213" t="s">
        <v>665</v>
      </c>
      <c r="F358" s="213" t="s">
        <v>666</v>
      </c>
      <c r="G358" s="200"/>
      <c r="H358" s="200"/>
      <c r="I358" s="203"/>
      <c r="J358" s="214">
        <f>BK358</f>
        <v>0</v>
      </c>
      <c r="K358" s="200"/>
      <c r="L358" s="205"/>
      <c r="M358" s="206"/>
      <c r="N358" s="207"/>
      <c r="O358" s="207"/>
      <c r="P358" s="208">
        <f>SUM(P359:P376)</f>
        <v>0</v>
      </c>
      <c r="Q358" s="207"/>
      <c r="R358" s="208">
        <f>SUM(R359:R376)</f>
        <v>0.10573920000000001</v>
      </c>
      <c r="S358" s="207"/>
      <c r="T358" s="209">
        <f>SUM(T359:T376)</f>
        <v>0.038603200000000004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0" t="s">
        <v>87</v>
      </c>
      <c r="AT358" s="211" t="s">
        <v>78</v>
      </c>
      <c r="AU358" s="211" t="s">
        <v>22</v>
      </c>
      <c r="AY358" s="210" t="s">
        <v>169</v>
      </c>
      <c r="BK358" s="212">
        <f>SUM(BK359:BK376)</f>
        <v>0</v>
      </c>
    </row>
    <row r="359" s="2" customFormat="1" ht="24.15" customHeight="1">
      <c r="A359" s="40"/>
      <c r="B359" s="41"/>
      <c r="C359" s="215" t="s">
        <v>667</v>
      </c>
      <c r="D359" s="215" t="s">
        <v>171</v>
      </c>
      <c r="E359" s="216" t="s">
        <v>668</v>
      </c>
      <c r="F359" s="217" t="s">
        <v>669</v>
      </c>
      <c r="G359" s="218" t="s">
        <v>127</v>
      </c>
      <c r="H359" s="219">
        <v>83.920000000000002</v>
      </c>
      <c r="I359" s="220"/>
      <c r="J359" s="221">
        <f>ROUND(I359*H359,2)</f>
        <v>0</v>
      </c>
      <c r="K359" s="217" t="s">
        <v>175</v>
      </c>
      <c r="L359" s="46"/>
      <c r="M359" s="222" t="s">
        <v>20</v>
      </c>
      <c r="N359" s="223" t="s">
        <v>50</v>
      </c>
      <c r="O359" s="86"/>
      <c r="P359" s="224">
        <f>O359*H359</f>
        <v>0</v>
      </c>
      <c r="Q359" s="224">
        <v>0</v>
      </c>
      <c r="R359" s="224">
        <f>Q359*H359</f>
        <v>0</v>
      </c>
      <c r="S359" s="224">
        <v>0.00014999999999999999</v>
      </c>
      <c r="T359" s="225">
        <f>S359*H359</f>
        <v>0.012587999999999999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6" t="s">
        <v>279</v>
      </c>
      <c r="AT359" s="226" t="s">
        <v>171</v>
      </c>
      <c r="AU359" s="226" t="s">
        <v>87</v>
      </c>
      <c r="AY359" s="19" t="s">
        <v>169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9" t="s">
        <v>22</v>
      </c>
      <c r="BK359" s="227">
        <f>ROUND(I359*H359,2)</f>
        <v>0</v>
      </c>
      <c r="BL359" s="19" t="s">
        <v>279</v>
      </c>
      <c r="BM359" s="226" t="s">
        <v>670</v>
      </c>
    </row>
    <row r="360" s="2" customFormat="1">
      <c r="A360" s="40"/>
      <c r="B360" s="41"/>
      <c r="C360" s="42"/>
      <c r="D360" s="228" t="s">
        <v>178</v>
      </c>
      <c r="E360" s="42"/>
      <c r="F360" s="229" t="s">
        <v>671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178</v>
      </c>
      <c r="AU360" s="19" t="s">
        <v>87</v>
      </c>
    </row>
    <row r="361" s="2" customFormat="1" ht="21.75" customHeight="1">
      <c r="A361" s="40"/>
      <c r="B361" s="41"/>
      <c r="C361" s="215" t="s">
        <v>672</v>
      </c>
      <c r="D361" s="215" t="s">
        <v>171</v>
      </c>
      <c r="E361" s="216" t="s">
        <v>673</v>
      </c>
      <c r="F361" s="217" t="s">
        <v>674</v>
      </c>
      <c r="G361" s="218" t="s">
        <v>127</v>
      </c>
      <c r="H361" s="219">
        <v>83.920000000000002</v>
      </c>
      <c r="I361" s="220"/>
      <c r="J361" s="221">
        <f>ROUND(I361*H361,2)</f>
        <v>0</v>
      </c>
      <c r="K361" s="217" t="s">
        <v>175</v>
      </c>
      <c r="L361" s="46"/>
      <c r="M361" s="222" t="s">
        <v>20</v>
      </c>
      <c r="N361" s="223" t="s">
        <v>50</v>
      </c>
      <c r="O361" s="86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279</v>
      </c>
      <c r="AT361" s="226" t="s">
        <v>171</v>
      </c>
      <c r="AU361" s="226" t="s">
        <v>87</v>
      </c>
      <c r="AY361" s="19" t="s">
        <v>169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22</v>
      </c>
      <c r="BK361" s="227">
        <f>ROUND(I361*H361,2)</f>
        <v>0</v>
      </c>
      <c r="BL361" s="19" t="s">
        <v>279</v>
      </c>
      <c r="BM361" s="226" t="s">
        <v>675</v>
      </c>
    </row>
    <row r="362" s="2" customFormat="1">
      <c r="A362" s="40"/>
      <c r="B362" s="41"/>
      <c r="C362" s="42"/>
      <c r="D362" s="228" t="s">
        <v>178</v>
      </c>
      <c r="E362" s="42"/>
      <c r="F362" s="229" t="s">
        <v>676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178</v>
      </c>
      <c r="AU362" s="19" t="s">
        <v>87</v>
      </c>
    </row>
    <row r="363" s="2" customFormat="1" ht="16.5" customHeight="1">
      <c r="A363" s="40"/>
      <c r="B363" s="41"/>
      <c r="C363" s="215" t="s">
        <v>677</v>
      </c>
      <c r="D363" s="215" t="s">
        <v>171</v>
      </c>
      <c r="E363" s="216" t="s">
        <v>678</v>
      </c>
      <c r="F363" s="217" t="s">
        <v>679</v>
      </c>
      <c r="G363" s="218" t="s">
        <v>127</v>
      </c>
      <c r="H363" s="219">
        <v>83.920000000000002</v>
      </c>
      <c r="I363" s="220"/>
      <c r="J363" s="221">
        <f>ROUND(I363*H363,2)</f>
        <v>0</v>
      </c>
      <c r="K363" s="217" t="s">
        <v>175</v>
      </c>
      <c r="L363" s="46"/>
      <c r="M363" s="222" t="s">
        <v>20</v>
      </c>
      <c r="N363" s="223" t="s">
        <v>50</v>
      </c>
      <c r="O363" s="86"/>
      <c r="P363" s="224">
        <f>O363*H363</f>
        <v>0</v>
      </c>
      <c r="Q363" s="224">
        <v>0.001</v>
      </c>
      <c r="R363" s="224">
        <f>Q363*H363</f>
        <v>0.083920000000000008</v>
      </c>
      <c r="S363" s="224">
        <v>0.00031</v>
      </c>
      <c r="T363" s="225">
        <f>S363*H363</f>
        <v>0.026015200000000002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279</v>
      </c>
      <c r="AT363" s="226" t="s">
        <v>171</v>
      </c>
      <c r="AU363" s="226" t="s">
        <v>87</v>
      </c>
      <c r="AY363" s="19" t="s">
        <v>169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22</v>
      </c>
      <c r="BK363" s="227">
        <f>ROUND(I363*H363,2)</f>
        <v>0</v>
      </c>
      <c r="BL363" s="19" t="s">
        <v>279</v>
      </c>
      <c r="BM363" s="226" t="s">
        <v>680</v>
      </c>
    </row>
    <row r="364" s="2" customFormat="1">
      <c r="A364" s="40"/>
      <c r="B364" s="41"/>
      <c r="C364" s="42"/>
      <c r="D364" s="228" t="s">
        <v>178</v>
      </c>
      <c r="E364" s="42"/>
      <c r="F364" s="229" t="s">
        <v>681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178</v>
      </c>
      <c r="AU364" s="19" t="s">
        <v>87</v>
      </c>
    </row>
    <row r="365" s="2" customFormat="1" ht="44.25" customHeight="1">
      <c r="A365" s="40"/>
      <c r="B365" s="41"/>
      <c r="C365" s="215" t="s">
        <v>682</v>
      </c>
      <c r="D365" s="215" t="s">
        <v>171</v>
      </c>
      <c r="E365" s="216" t="s">
        <v>683</v>
      </c>
      <c r="F365" s="217" t="s">
        <v>684</v>
      </c>
      <c r="G365" s="218" t="s">
        <v>127</v>
      </c>
      <c r="H365" s="219">
        <v>34.314999999999998</v>
      </c>
      <c r="I365" s="220"/>
      <c r="J365" s="221">
        <f>ROUND(I365*H365,2)</f>
        <v>0</v>
      </c>
      <c r="K365" s="217" t="s">
        <v>175</v>
      </c>
      <c r="L365" s="46"/>
      <c r="M365" s="222" t="s">
        <v>20</v>
      </c>
      <c r="N365" s="223" t="s">
        <v>50</v>
      </c>
      <c r="O365" s="86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6" t="s">
        <v>279</v>
      </c>
      <c r="AT365" s="226" t="s">
        <v>171</v>
      </c>
      <c r="AU365" s="226" t="s">
        <v>87</v>
      </c>
      <c r="AY365" s="19" t="s">
        <v>169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9" t="s">
        <v>22</v>
      </c>
      <c r="BK365" s="227">
        <f>ROUND(I365*H365,2)</f>
        <v>0</v>
      </c>
      <c r="BL365" s="19" t="s">
        <v>279</v>
      </c>
      <c r="BM365" s="226" t="s">
        <v>685</v>
      </c>
    </row>
    <row r="366" s="2" customFormat="1">
      <c r="A366" s="40"/>
      <c r="B366" s="41"/>
      <c r="C366" s="42"/>
      <c r="D366" s="228" t="s">
        <v>178</v>
      </c>
      <c r="E366" s="42"/>
      <c r="F366" s="229" t="s">
        <v>686</v>
      </c>
      <c r="G366" s="42"/>
      <c r="H366" s="42"/>
      <c r="I366" s="230"/>
      <c r="J366" s="42"/>
      <c r="K366" s="42"/>
      <c r="L366" s="46"/>
      <c r="M366" s="231"/>
      <c r="N366" s="232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178</v>
      </c>
      <c r="AU366" s="19" t="s">
        <v>87</v>
      </c>
    </row>
    <row r="367" s="14" customFormat="1">
      <c r="A367" s="14"/>
      <c r="B367" s="244"/>
      <c r="C367" s="245"/>
      <c r="D367" s="235" t="s">
        <v>180</v>
      </c>
      <c r="E367" s="246" t="s">
        <v>20</v>
      </c>
      <c r="F367" s="247" t="s">
        <v>687</v>
      </c>
      <c r="G367" s="245"/>
      <c r="H367" s="248">
        <v>34.314999999999998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180</v>
      </c>
      <c r="AU367" s="254" t="s">
        <v>87</v>
      </c>
      <c r="AV367" s="14" t="s">
        <v>87</v>
      </c>
      <c r="AW367" s="14" t="s">
        <v>182</v>
      </c>
      <c r="AX367" s="14" t="s">
        <v>79</v>
      </c>
      <c r="AY367" s="254" t="s">
        <v>169</v>
      </c>
    </row>
    <row r="368" s="15" customFormat="1">
      <c r="A368" s="15"/>
      <c r="B368" s="255"/>
      <c r="C368" s="256"/>
      <c r="D368" s="235" t="s">
        <v>180</v>
      </c>
      <c r="E368" s="257" t="s">
        <v>20</v>
      </c>
      <c r="F368" s="258" t="s">
        <v>184</v>
      </c>
      <c r="G368" s="256"/>
      <c r="H368" s="259">
        <v>34.314999999999998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5" t="s">
        <v>180</v>
      </c>
      <c r="AU368" s="265" t="s">
        <v>87</v>
      </c>
      <c r="AV368" s="15" t="s">
        <v>176</v>
      </c>
      <c r="AW368" s="15" t="s">
        <v>182</v>
      </c>
      <c r="AX368" s="15" t="s">
        <v>22</v>
      </c>
      <c r="AY368" s="265" t="s">
        <v>169</v>
      </c>
    </row>
    <row r="369" s="2" customFormat="1" ht="16.5" customHeight="1">
      <c r="A369" s="40"/>
      <c r="B369" s="41"/>
      <c r="C369" s="267" t="s">
        <v>688</v>
      </c>
      <c r="D369" s="267" t="s">
        <v>274</v>
      </c>
      <c r="E369" s="268" t="s">
        <v>689</v>
      </c>
      <c r="F369" s="269" t="s">
        <v>690</v>
      </c>
      <c r="G369" s="270" t="s">
        <v>127</v>
      </c>
      <c r="H369" s="271">
        <v>36.030999999999999</v>
      </c>
      <c r="I369" s="272"/>
      <c r="J369" s="273">
        <f>ROUND(I369*H369,2)</f>
        <v>0</v>
      </c>
      <c r="K369" s="269" t="s">
        <v>175</v>
      </c>
      <c r="L369" s="274"/>
      <c r="M369" s="275" t="s">
        <v>20</v>
      </c>
      <c r="N369" s="276" t="s">
        <v>50</v>
      </c>
      <c r="O369" s="86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6" t="s">
        <v>375</v>
      </c>
      <c r="AT369" s="226" t="s">
        <v>274</v>
      </c>
      <c r="AU369" s="226" t="s">
        <v>87</v>
      </c>
      <c r="AY369" s="19" t="s">
        <v>169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22</v>
      </c>
      <c r="BK369" s="227">
        <f>ROUND(I369*H369,2)</f>
        <v>0</v>
      </c>
      <c r="BL369" s="19" t="s">
        <v>279</v>
      </c>
      <c r="BM369" s="226" t="s">
        <v>691</v>
      </c>
    </row>
    <row r="370" s="14" customFormat="1">
      <c r="A370" s="14"/>
      <c r="B370" s="244"/>
      <c r="C370" s="245"/>
      <c r="D370" s="235" t="s">
        <v>180</v>
      </c>
      <c r="E370" s="245"/>
      <c r="F370" s="247" t="s">
        <v>692</v>
      </c>
      <c r="G370" s="245"/>
      <c r="H370" s="248">
        <v>36.030999999999999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180</v>
      </c>
      <c r="AU370" s="254" t="s">
        <v>87</v>
      </c>
      <c r="AV370" s="14" t="s">
        <v>87</v>
      </c>
      <c r="AW370" s="14" t="s">
        <v>4</v>
      </c>
      <c r="AX370" s="14" t="s">
        <v>22</v>
      </c>
      <c r="AY370" s="254" t="s">
        <v>169</v>
      </c>
    </row>
    <row r="371" s="2" customFormat="1" ht="37.8" customHeight="1">
      <c r="A371" s="40"/>
      <c r="B371" s="41"/>
      <c r="C371" s="215" t="s">
        <v>693</v>
      </c>
      <c r="D371" s="215" t="s">
        <v>171</v>
      </c>
      <c r="E371" s="216" t="s">
        <v>694</v>
      </c>
      <c r="F371" s="217" t="s">
        <v>695</v>
      </c>
      <c r="G371" s="218" t="s">
        <v>127</v>
      </c>
      <c r="H371" s="219">
        <v>83.920000000000002</v>
      </c>
      <c r="I371" s="220"/>
      <c r="J371" s="221">
        <f>ROUND(I371*H371,2)</f>
        <v>0</v>
      </c>
      <c r="K371" s="217" t="s">
        <v>175</v>
      </c>
      <c r="L371" s="46"/>
      <c r="M371" s="222" t="s">
        <v>20</v>
      </c>
      <c r="N371" s="223" t="s">
        <v>50</v>
      </c>
      <c r="O371" s="86"/>
      <c r="P371" s="224">
        <f>O371*H371</f>
        <v>0</v>
      </c>
      <c r="Q371" s="224">
        <v>0.00025999999999999998</v>
      </c>
      <c r="R371" s="224">
        <f>Q371*H371</f>
        <v>0.021819199999999997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279</v>
      </c>
      <c r="AT371" s="226" t="s">
        <v>171</v>
      </c>
      <c r="AU371" s="226" t="s">
        <v>87</v>
      </c>
      <c r="AY371" s="19" t="s">
        <v>169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22</v>
      </c>
      <c r="BK371" s="227">
        <f>ROUND(I371*H371,2)</f>
        <v>0</v>
      </c>
      <c r="BL371" s="19" t="s">
        <v>279</v>
      </c>
      <c r="BM371" s="226" t="s">
        <v>696</v>
      </c>
    </row>
    <row r="372" s="2" customFormat="1">
      <c r="A372" s="40"/>
      <c r="B372" s="41"/>
      <c r="C372" s="42"/>
      <c r="D372" s="228" t="s">
        <v>178</v>
      </c>
      <c r="E372" s="42"/>
      <c r="F372" s="229" t="s">
        <v>697</v>
      </c>
      <c r="G372" s="42"/>
      <c r="H372" s="42"/>
      <c r="I372" s="230"/>
      <c r="J372" s="42"/>
      <c r="K372" s="42"/>
      <c r="L372" s="46"/>
      <c r="M372" s="231"/>
      <c r="N372" s="23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178</v>
      </c>
      <c r="AU372" s="19" t="s">
        <v>87</v>
      </c>
    </row>
    <row r="373" s="14" customFormat="1">
      <c r="A373" s="14"/>
      <c r="B373" s="244"/>
      <c r="C373" s="245"/>
      <c r="D373" s="235" t="s">
        <v>180</v>
      </c>
      <c r="E373" s="246" t="s">
        <v>20</v>
      </c>
      <c r="F373" s="247" t="s">
        <v>698</v>
      </c>
      <c r="G373" s="245"/>
      <c r="H373" s="248">
        <v>83.920000000000002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180</v>
      </c>
      <c r="AU373" s="254" t="s">
        <v>87</v>
      </c>
      <c r="AV373" s="14" t="s">
        <v>87</v>
      </c>
      <c r="AW373" s="14" t="s">
        <v>182</v>
      </c>
      <c r="AX373" s="14" t="s">
        <v>79</v>
      </c>
      <c r="AY373" s="254" t="s">
        <v>169</v>
      </c>
    </row>
    <row r="374" s="15" customFormat="1">
      <c r="A374" s="15"/>
      <c r="B374" s="255"/>
      <c r="C374" s="256"/>
      <c r="D374" s="235" t="s">
        <v>180</v>
      </c>
      <c r="E374" s="257" t="s">
        <v>20</v>
      </c>
      <c r="F374" s="258" t="s">
        <v>184</v>
      </c>
      <c r="G374" s="256"/>
      <c r="H374" s="259">
        <v>83.920000000000002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180</v>
      </c>
      <c r="AU374" s="265" t="s">
        <v>87</v>
      </c>
      <c r="AV374" s="15" t="s">
        <v>176</v>
      </c>
      <c r="AW374" s="15" t="s">
        <v>182</v>
      </c>
      <c r="AX374" s="15" t="s">
        <v>22</v>
      </c>
      <c r="AY374" s="265" t="s">
        <v>169</v>
      </c>
    </row>
    <row r="375" s="2" customFormat="1" ht="44.25" customHeight="1">
      <c r="A375" s="40"/>
      <c r="B375" s="41"/>
      <c r="C375" s="215" t="s">
        <v>699</v>
      </c>
      <c r="D375" s="215" t="s">
        <v>171</v>
      </c>
      <c r="E375" s="216" t="s">
        <v>700</v>
      </c>
      <c r="F375" s="217" t="s">
        <v>701</v>
      </c>
      <c r="G375" s="218" t="s">
        <v>127</v>
      </c>
      <c r="H375" s="219">
        <v>83.920000000000002</v>
      </c>
      <c r="I375" s="220"/>
      <c r="J375" s="221">
        <f>ROUND(I375*H375,2)</f>
        <v>0</v>
      </c>
      <c r="K375" s="217" t="s">
        <v>175</v>
      </c>
      <c r="L375" s="46"/>
      <c r="M375" s="222" t="s">
        <v>20</v>
      </c>
      <c r="N375" s="223" t="s">
        <v>50</v>
      </c>
      <c r="O375" s="86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279</v>
      </c>
      <c r="AT375" s="226" t="s">
        <v>171</v>
      </c>
      <c r="AU375" s="226" t="s">
        <v>87</v>
      </c>
      <c r="AY375" s="19" t="s">
        <v>169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22</v>
      </c>
      <c r="BK375" s="227">
        <f>ROUND(I375*H375,2)</f>
        <v>0</v>
      </c>
      <c r="BL375" s="19" t="s">
        <v>279</v>
      </c>
      <c r="BM375" s="226" t="s">
        <v>702</v>
      </c>
    </row>
    <row r="376" s="2" customFormat="1">
      <c r="A376" s="40"/>
      <c r="B376" s="41"/>
      <c r="C376" s="42"/>
      <c r="D376" s="228" t="s">
        <v>178</v>
      </c>
      <c r="E376" s="42"/>
      <c r="F376" s="229" t="s">
        <v>703</v>
      </c>
      <c r="G376" s="42"/>
      <c r="H376" s="42"/>
      <c r="I376" s="230"/>
      <c r="J376" s="42"/>
      <c r="K376" s="42"/>
      <c r="L376" s="46"/>
      <c r="M376" s="278"/>
      <c r="N376" s="279"/>
      <c r="O376" s="280"/>
      <c r="P376" s="280"/>
      <c r="Q376" s="280"/>
      <c r="R376" s="280"/>
      <c r="S376" s="280"/>
      <c r="T376" s="281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178</v>
      </c>
      <c r="AU376" s="19" t="s">
        <v>87</v>
      </c>
    </row>
    <row r="377" s="2" customFormat="1" ht="6.96" customHeight="1">
      <c r="A377" s="40"/>
      <c r="B377" s="61"/>
      <c r="C377" s="62"/>
      <c r="D377" s="62"/>
      <c r="E377" s="62"/>
      <c r="F377" s="62"/>
      <c r="G377" s="62"/>
      <c r="H377" s="62"/>
      <c r="I377" s="62"/>
      <c r="J377" s="62"/>
      <c r="K377" s="62"/>
      <c r="L377" s="46"/>
      <c r="M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</row>
  </sheetData>
  <sheetProtection sheet="1" autoFilter="0" formatColumns="0" formatRows="0" objects="1" scenarios="1" spinCount="100000" saltValue="5+8o84cmKkPAxckzYFJkGhmzijI7OErHezGAjUGOTU2r2R/JhvACnEqvb3kDRpUD8iQqwlCRf8ioeMIqwfgz+Q==" hashValue="JQWSrqVpqahnLTTQ1S3pDmkmLCVxDxVp6aZQqZ7PIMYaJzKaQTQY5j2Xlob6+rEGp6GDpKCpzt4mgfEIqH0gNA==" algorithmName="SHA-512" password="C71F"/>
  <autoFilter ref="C99:K3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3_02/274313811"/>
    <hyperlink ref="F110" r:id="rId2" display="https://podminky.urs.cz/item/CS_URS_2023_02/573231109"/>
    <hyperlink ref="F112" r:id="rId3" display="https://podminky.urs.cz/item/CS_URS_2023_02/577154131"/>
    <hyperlink ref="F118" r:id="rId4" display="https://podminky.urs.cz/item/CS_URS_2023_02/631311115"/>
    <hyperlink ref="F122" r:id="rId5" display="https://podminky.urs.cz/item/CS_URS_2023_02/631311135"/>
    <hyperlink ref="F126" r:id="rId6" display="https://podminky.urs.cz/item/CS_URS_2023_02/631319211"/>
    <hyperlink ref="F132" r:id="rId7" display="https://podminky.urs.cz/item/CS_URS_2023_02/632451031"/>
    <hyperlink ref="F136" r:id="rId8" display="https://podminky.urs.cz/item/CS_URS_2023_02/632451254"/>
    <hyperlink ref="F141" r:id="rId9" display="https://podminky.urs.cz/item/CS_URS_2023_02/632451293"/>
    <hyperlink ref="F147" r:id="rId10" display="https://podminky.urs.cz/item/CS_URS_2023_02/632481213"/>
    <hyperlink ref="F152" r:id="rId11" display="https://podminky.urs.cz/item/CS_URS_2023_02/633811111"/>
    <hyperlink ref="F157" r:id="rId12" display="https://podminky.urs.cz/item/CS_URS_2023_02/634111116"/>
    <hyperlink ref="F161" r:id="rId13" display="https://podminky.urs.cz/item/CS_URS_2023_02/634911124"/>
    <hyperlink ref="F167" r:id="rId14" display="https://podminky.urs.cz/item/CS_URS_2023_02/916132113"/>
    <hyperlink ref="F173" r:id="rId15" display="https://podminky.urs.cz/item/CS_URS_2023_02/919735126"/>
    <hyperlink ref="F177" r:id="rId16" display="https://podminky.urs.cz/item/CS_URS_2023_02/949101111"/>
    <hyperlink ref="F180" r:id="rId17" display="https://podminky.urs.cz/item/CS_URS_2023_02/952901221"/>
    <hyperlink ref="F185" r:id="rId18" display="https://podminky.urs.cz/item/CS_URS_2023_02/953312123"/>
    <hyperlink ref="F189" r:id="rId19" display="https://podminky.urs.cz/item/CS_URS_2023_02/965042221"/>
    <hyperlink ref="F193" r:id="rId20" display="https://podminky.urs.cz/item/CS_URS_2023_02/978059541"/>
    <hyperlink ref="F197" r:id="rId21" display="https://podminky.urs.cz/item/CS_URS_2023_02/997013151"/>
    <hyperlink ref="F199" r:id="rId22" display="https://podminky.urs.cz/item/CS_URS_2023_02/997013219"/>
    <hyperlink ref="F202" r:id="rId23" display="https://podminky.urs.cz/item/CS_URS_2023_02/997013501"/>
    <hyperlink ref="F204" r:id="rId24" display="https://podminky.urs.cz/item/CS_URS_2023_02/997013509"/>
    <hyperlink ref="F207" r:id="rId25" display="https://podminky.urs.cz/item/CS_URS_2023_02/997013875"/>
    <hyperlink ref="F210" r:id="rId26" display="https://podminky.urs.cz/item/CS_URS_2023_02/998021021"/>
    <hyperlink ref="F212" r:id="rId27" display="https://podminky.urs.cz/item/CS_URS_2023_02/998021024"/>
    <hyperlink ref="F216" r:id="rId28" display="https://podminky.urs.cz/item/CS_URS_2023_02/711111001"/>
    <hyperlink ref="F223" r:id="rId29" display="https://podminky.urs.cz/item/CS_URS_2023_02/711141559"/>
    <hyperlink ref="F230" r:id="rId30" display="https://podminky.urs.cz/item/CS_URS_2023_02/998711201"/>
    <hyperlink ref="F232" r:id="rId31" display="https://podminky.urs.cz/item/CS_URS_2023_02/998711292"/>
    <hyperlink ref="F235" r:id="rId32" display="https://podminky.urs.cz/item/CS_URS_2023_02/713121111"/>
    <hyperlink ref="F247" r:id="rId33" display="https://podminky.urs.cz/item/CS_URS_2023_02/998713201"/>
    <hyperlink ref="F249" r:id="rId34" display="https://podminky.urs.cz/item/CS_URS_2023_02/998713292"/>
    <hyperlink ref="F252" r:id="rId35" display="https://podminky.urs.cz/item/CS_URS_2023_02/767651112"/>
    <hyperlink ref="F256" r:id="rId36" display="https://podminky.urs.cz/item/CS_URS_2023_02/767651121"/>
    <hyperlink ref="F259" r:id="rId37" display="https://podminky.urs.cz/item/CS_URS_2023_02/767651126"/>
    <hyperlink ref="F262" r:id="rId38" display="https://podminky.urs.cz/item/CS_URS_2023_02/767651131"/>
    <hyperlink ref="F306" r:id="rId39" display="https://podminky.urs.cz/item/CS_URS_2023_02/998767201"/>
    <hyperlink ref="F308" r:id="rId40" display="https://podminky.urs.cz/item/CS_URS_2023_02/998767292"/>
    <hyperlink ref="F311" r:id="rId41" display="https://podminky.urs.cz/item/CS_URS_2023_02/776262121"/>
    <hyperlink ref="F319" r:id="rId42" display="https://podminky.urs.cz/item/CS_URS_2023_02/776262121"/>
    <hyperlink ref="F326" r:id="rId43" display="https://podminky.urs.cz/item/CS_URS_2023_02/998776201"/>
    <hyperlink ref="F328" r:id="rId44" display="https://podminky.urs.cz/item/CS_URS_2023_02/998776292"/>
    <hyperlink ref="F331" r:id="rId45" display="https://podminky.urs.cz/item/CS_URS_2023_02/777111123"/>
    <hyperlink ref="F333" r:id="rId46" display="https://podminky.urs.cz/item/CS_URS_2023_02/777511143"/>
    <hyperlink ref="F338" r:id="rId47" display="https://podminky.urs.cz/item/CS_URS_2023_02/998777201"/>
    <hyperlink ref="F340" r:id="rId48" display="https://podminky.urs.cz/item/CS_URS_2023_02/998777292"/>
    <hyperlink ref="F343" r:id="rId49" display="https://podminky.urs.cz/item/CS_URS_2023_02/781111011"/>
    <hyperlink ref="F345" r:id="rId50" display="https://podminky.urs.cz/item/CS_URS_2023_02/781121011"/>
    <hyperlink ref="F347" r:id="rId51" display="https://podminky.urs.cz/item/CS_URS_2023_02/781151031"/>
    <hyperlink ref="F349" r:id="rId52" display="https://podminky.urs.cz/item/CS_URS_2023_02/781151041"/>
    <hyperlink ref="F352" r:id="rId53" display="https://podminky.urs.cz/item/CS_URS_2023_02/781474113"/>
    <hyperlink ref="F357" r:id="rId54" display="https://podminky.urs.cz/item/CS_URS_2023_02/998781201"/>
    <hyperlink ref="F360" r:id="rId55" display="https://podminky.urs.cz/item/CS_URS_2023_02/784111011"/>
    <hyperlink ref="F362" r:id="rId56" display="https://podminky.urs.cz/item/CS_URS_2023_02/784111031"/>
    <hyperlink ref="F364" r:id="rId57" display="https://podminky.urs.cz/item/CS_URS_2023_02/784121001"/>
    <hyperlink ref="F366" r:id="rId58" display="https://podminky.urs.cz/item/CS_URS_2023_02/784171111"/>
    <hyperlink ref="F372" r:id="rId59" display="https://podminky.urs.cz/item/CS_URS_2023_02/784211101"/>
    <hyperlink ref="F376" r:id="rId60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704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ROUND((SUM(BE92:BE223)),  2)</f>
        <v>0</v>
      </c>
      <c r="G35" s="40"/>
      <c r="H35" s="40"/>
      <c r="I35" s="160">
        <v>0.20999999999999999</v>
      </c>
      <c r="J35" s="159">
        <f>ROUND(((SUM(BE92:BE223))*I35),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ROUND((SUM(BF92:BF223)),  2)</f>
        <v>0</v>
      </c>
      <c r="G36" s="40"/>
      <c r="H36" s="40"/>
      <c r="I36" s="160">
        <v>0.12</v>
      </c>
      <c r="J36" s="159">
        <f>ROUND(((SUM(BF92:BF223))*I36),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ROUND((SUM(BG92:BG223)),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ROUND((SUM(BH92:BH223)),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ROUND((SUM(BI92:BI223)),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D.1.2 - Stavebně konstrukční řešení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705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140</v>
      </c>
      <c r="E66" s="185"/>
      <c r="F66" s="185"/>
      <c r="G66" s="185"/>
      <c r="H66" s="185"/>
      <c r="I66" s="185"/>
      <c r="J66" s="186">
        <f>J118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706</v>
      </c>
      <c r="E67" s="185"/>
      <c r="F67" s="185"/>
      <c r="G67" s="185"/>
      <c r="H67" s="185"/>
      <c r="I67" s="185"/>
      <c r="J67" s="186">
        <f>J156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143</v>
      </c>
      <c r="E68" s="185"/>
      <c r="F68" s="185"/>
      <c r="G68" s="185"/>
      <c r="H68" s="185"/>
      <c r="I68" s="185"/>
      <c r="J68" s="186">
        <f>J207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7"/>
      <c r="D69" s="184" t="s">
        <v>707</v>
      </c>
      <c r="E69" s="185"/>
      <c r="F69" s="185"/>
      <c r="G69" s="185"/>
      <c r="H69" s="185"/>
      <c r="I69" s="185"/>
      <c r="J69" s="186">
        <f>J218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145</v>
      </c>
      <c r="E70" s="185"/>
      <c r="F70" s="185"/>
      <c r="G70" s="185"/>
      <c r="H70" s="185"/>
      <c r="I70" s="185"/>
      <c r="J70" s="186">
        <f>J221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154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Hala Rondo - Rekonstrukce ledové plochy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131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132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133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D.1.2 - Stavebně konstrukční řešení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23</v>
      </c>
      <c r="D86" s="42"/>
      <c r="E86" s="42"/>
      <c r="F86" s="29" t="str">
        <f>F14</f>
        <v>Brno, Hala Rondo</v>
      </c>
      <c r="G86" s="42"/>
      <c r="H86" s="42"/>
      <c r="I86" s="34" t="s">
        <v>25</v>
      </c>
      <c r="J86" s="74" t="str">
        <f>IF(J14="","",J14)</f>
        <v>1. 9. 2023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29</v>
      </c>
      <c r="D88" s="42"/>
      <c r="E88" s="42"/>
      <c r="F88" s="29" t="str">
        <f>E17</f>
        <v>STAREZ - SPORT, a.s.</v>
      </c>
      <c r="G88" s="42"/>
      <c r="H88" s="42"/>
      <c r="I88" s="34" t="s">
        <v>37</v>
      </c>
      <c r="J88" s="38" t="str">
        <f>E23</f>
        <v>AS PROJECT CZ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35</v>
      </c>
      <c r="D89" s="42"/>
      <c r="E89" s="42"/>
      <c r="F89" s="29" t="str">
        <f>IF(E20="","",E20)</f>
        <v>Vyplň údaj</v>
      </c>
      <c r="G89" s="42"/>
      <c r="H89" s="42"/>
      <c r="I89" s="34" t="s">
        <v>41</v>
      </c>
      <c r="J89" s="38" t="str">
        <f>E26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155</v>
      </c>
      <c r="D91" s="191" t="s">
        <v>64</v>
      </c>
      <c r="E91" s="191" t="s">
        <v>60</v>
      </c>
      <c r="F91" s="191" t="s">
        <v>61</v>
      </c>
      <c r="G91" s="191" t="s">
        <v>156</v>
      </c>
      <c r="H91" s="191" t="s">
        <v>157</v>
      </c>
      <c r="I91" s="191" t="s">
        <v>158</v>
      </c>
      <c r="J91" s="191" t="s">
        <v>137</v>
      </c>
      <c r="K91" s="192" t="s">
        <v>159</v>
      </c>
      <c r="L91" s="193"/>
      <c r="M91" s="94" t="s">
        <v>20</v>
      </c>
      <c r="N91" s="95" t="s">
        <v>49</v>
      </c>
      <c r="O91" s="95" t="s">
        <v>160</v>
      </c>
      <c r="P91" s="95" t="s">
        <v>161</v>
      </c>
      <c r="Q91" s="95" t="s">
        <v>162</v>
      </c>
      <c r="R91" s="95" t="s">
        <v>163</v>
      </c>
      <c r="S91" s="95" t="s">
        <v>164</v>
      </c>
      <c r="T91" s="96" t="s">
        <v>165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166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</f>
        <v>0</v>
      </c>
      <c r="Q92" s="98"/>
      <c r="R92" s="196">
        <f>R93</f>
        <v>211.07470027000002</v>
      </c>
      <c r="S92" s="98"/>
      <c r="T92" s="197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78</v>
      </c>
      <c r="AU92" s="19" t="s">
        <v>138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78</v>
      </c>
      <c r="E93" s="202" t="s">
        <v>167</v>
      </c>
      <c r="F93" s="202" t="s">
        <v>168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P94+P118+P156+P207+P221</f>
        <v>0</v>
      </c>
      <c r="Q93" s="207"/>
      <c r="R93" s="208">
        <f>R94+R118+R156+R207+R221</f>
        <v>211.07470027000002</v>
      </c>
      <c r="S93" s="207"/>
      <c r="T93" s="209">
        <f>T94+T118+T156+T207+T221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22</v>
      </c>
      <c r="AT93" s="211" t="s">
        <v>78</v>
      </c>
      <c r="AU93" s="211" t="s">
        <v>79</v>
      </c>
      <c r="AY93" s="210" t="s">
        <v>169</v>
      </c>
      <c r="BK93" s="212">
        <f>BK94+BK118+BK156+BK207+BK221</f>
        <v>0</v>
      </c>
    </row>
    <row r="94" s="12" customFormat="1" ht="22.8" customHeight="1">
      <c r="A94" s="12"/>
      <c r="B94" s="199"/>
      <c r="C94" s="200"/>
      <c r="D94" s="201" t="s">
        <v>78</v>
      </c>
      <c r="E94" s="213" t="s">
        <v>22</v>
      </c>
      <c r="F94" s="213" t="s">
        <v>708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SUM(P95:P117)</f>
        <v>0</v>
      </c>
      <c r="Q94" s="207"/>
      <c r="R94" s="208">
        <f>SUM(R95:R117)</f>
        <v>0</v>
      </c>
      <c r="S94" s="207"/>
      <c r="T94" s="209">
        <f>SUM(T95:T117)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22</v>
      </c>
      <c r="AT94" s="211" t="s">
        <v>78</v>
      </c>
      <c r="AU94" s="211" t="s">
        <v>22</v>
      </c>
      <c r="AY94" s="210" t="s">
        <v>169</v>
      </c>
      <c r="BK94" s="212">
        <f>SUM(BK95:BK117)</f>
        <v>0</v>
      </c>
    </row>
    <row r="95" s="2" customFormat="1" ht="49.05" customHeight="1">
      <c r="A95" s="40"/>
      <c r="B95" s="41"/>
      <c r="C95" s="215" t="s">
        <v>22</v>
      </c>
      <c r="D95" s="215" t="s">
        <v>171</v>
      </c>
      <c r="E95" s="216" t="s">
        <v>709</v>
      </c>
      <c r="F95" s="217" t="s">
        <v>710</v>
      </c>
      <c r="G95" s="218" t="s">
        <v>174</v>
      </c>
      <c r="H95" s="219">
        <v>147.30199999999999</v>
      </c>
      <c r="I95" s="220"/>
      <c r="J95" s="221">
        <f>ROUND(I95*H95,2)</f>
        <v>0</v>
      </c>
      <c r="K95" s="217" t="s">
        <v>175</v>
      </c>
      <c r="L95" s="46"/>
      <c r="M95" s="222" t="s">
        <v>20</v>
      </c>
      <c r="N95" s="223" t="s">
        <v>50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176</v>
      </c>
      <c r="AT95" s="226" t="s">
        <v>171</v>
      </c>
      <c r="AU95" s="226" t="s">
        <v>87</v>
      </c>
      <c r="AY95" s="19" t="s">
        <v>169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22</v>
      </c>
      <c r="BK95" s="227">
        <f>ROUND(I95*H95,2)</f>
        <v>0</v>
      </c>
      <c r="BL95" s="19" t="s">
        <v>176</v>
      </c>
      <c r="BM95" s="226" t="s">
        <v>711</v>
      </c>
    </row>
    <row r="96" s="2" customFormat="1">
      <c r="A96" s="40"/>
      <c r="B96" s="41"/>
      <c r="C96" s="42"/>
      <c r="D96" s="228" t="s">
        <v>178</v>
      </c>
      <c r="E96" s="42"/>
      <c r="F96" s="229" t="s">
        <v>712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178</v>
      </c>
      <c r="AU96" s="19" t="s">
        <v>87</v>
      </c>
    </row>
    <row r="97" s="13" customFormat="1">
      <c r="A97" s="13"/>
      <c r="B97" s="233"/>
      <c r="C97" s="234"/>
      <c r="D97" s="235" t="s">
        <v>180</v>
      </c>
      <c r="E97" s="236" t="s">
        <v>20</v>
      </c>
      <c r="F97" s="237" t="s">
        <v>713</v>
      </c>
      <c r="G97" s="234"/>
      <c r="H97" s="236" t="s">
        <v>20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180</v>
      </c>
      <c r="AU97" s="243" t="s">
        <v>87</v>
      </c>
      <c r="AV97" s="13" t="s">
        <v>22</v>
      </c>
      <c r="AW97" s="13" t="s">
        <v>182</v>
      </c>
      <c r="AX97" s="13" t="s">
        <v>79</v>
      </c>
      <c r="AY97" s="243" t="s">
        <v>169</v>
      </c>
    </row>
    <row r="98" s="14" customFormat="1">
      <c r="A98" s="14"/>
      <c r="B98" s="244"/>
      <c r="C98" s="245"/>
      <c r="D98" s="235" t="s">
        <v>180</v>
      </c>
      <c r="E98" s="246" t="s">
        <v>20</v>
      </c>
      <c r="F98" s="247" t="s">
        <v>714</v>
      </c>
      <c r="G98" s="245"/>
      <c r="H98" s="248">
        <v>21.120000000000001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180</v>
      </c>
      <c r="AU98" s="254" t="s">
        <v>87</v>
      </c>
      <c r="AV98" s="14" t="s">
        <v>87</v>
      </c>
      <c r="AW98" s="14" t="s">
        <v>182</v>
      </c>
      <c r="AX98" s="14" t="s">
        <v>79</v>
      </c>
      <c r="AY98" s="254" t="s">
        <v>169</v>
      </c>
    </row>
    <row r="99" s="13" customFormat="1">
      <c r="A99" s="13"/>
      <c r="B99" s="233"/>
      <c r="C99" s="234"/>
      <c r="D99" s="235" t="s">
        <v>180</v>
      </c>
      <c r="E99" s="236" t="s">
        <v>20</v>
      </c>
      <c r="F99" s="237" t="s">
        <v>715</v>
      </c>
      <c r="G99" s="234"/>
      <c r="H99" s="236" t="s">
        <v>20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180</v>
      </c>
      <c r="AU99" s="243" t="s">
        <v>87</v>
      </c>
      <c r="AV99" s="13" t="s">
        <v>22</v>
      </c>
      <c r="AW99" s="13" t="s">
        <v>182</v>
      </c>
      <c r="AX99" s="13" t="s">
        <v>79</v>
      </c>
      <c r="AY99" s="243" t="s">
        <v>169</v>
      </c>
    </row>
    <row r="100" s="14" customFormat="1">
      <c r="A100" s="14"/>
      <c r="B100" s="244"/>
      <c r="C100" s="245"/>
      <c r="D100" s="235" t="s">
        <v>180</v>
      </c>
      <c r="E100" s="246" t="s">
        <v>20</v>
      </c>
      <c r="F100" s="247" t="s">
        <v>716</v>
      </c>
      <c r="G100" s="245"/>
      <c r="H100" s="248">
        <v>122.04575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180</v>
      </c>
      <c r="AU100" s="254" t="s">
        <v>87</v>
      </c>
      <c r="AV100" s="14" t="s">
        <v>87</v>
      </c>
      <c r="AW100" s="14" t="s">
        <v>182</v>
      </c>
      <c r="AX100" s="14" t="s">
        <v>79</v>
      </c>
      <c r="AY100" s="254" t="s">
        <v>169</v>
      </c>
    </row>
    <row r="101" s="13" customFormat="1">
      <c r="A101" s="13"/>
      <c r="B101" s="233"/>
      <c r="C101" s="234"/>
      <c r="D101" s="235" t="s">
        <v>180</v>
      </c>
      <c r="E101" s="236" t="s">
        <v>20</v>
      </c>
      <c r="F101" s="237" t="s">
        <v>717</v>
      </c>
      <c r="G101" s="234"/>
      <c r="H101" s="236" t="s">
        <v>20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180</v>
      </c>
      <c r="AU101" s="243" t="s">
        <v>87</v>
      </c>
      <c r="AV101" s="13" t="s">
        <v>22</v>
      </c>
      <c r="AW101" s="13" t="s">
        <v>182</v>
      </c>
      <c r="AX101" s="13" t="s">
        <v>79</v>
      </c>
      <c r="AY101" s="243" t="s">
        <v>169</v>
      </c>
    </row>
    <row r="102" s="14" customFormat="1">
      <c r="A102" s="14"/>
      <c r="B102" s="244"/>
      <c r="C102" s="245"/>
      <c r="D102" s="235" t="s">
        <v>180</v>
      </c>
      <c r="E102" s="246" t="s">
        <v>20</v>
      </c>
      <c r="F102" s="247" t="s">
        <v>718</v>
      </c>
      <c r="G102" s="245"/>
      <c r="H102" s="248">
        <v>4.1360000000000001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180</v>
      </c>
      <c r="AU102" s="254" t="s">
        <v>87</v>
      </c>
      <c r="AV102" s="14" t="s">
        <v>87</v>
      </c>
      <c r="AW102" s="14" t="s">
        <v>182</v>
      </c>
      <c r="AX102" s="14" t="s">
        <v>79</v>
      </c>
      <c r="AY102" s="254" t="s">
        <v>169</v>
      </c>
    </row>
    <row r="103" s="2" customFormat="1" ht="62.7" customHeight="1">
      <c r="A103" s="40"/>
      <c r="B103" s="41"/>
      <c r="C103" s="215" t="s">
        <v>87</v>
      </c>
      <c r="D103" s="215" t="s">
        <v>171</v>
      </c>
      <c r="E103" s="216" t="s">
        <v>719</v>
      </c>
      <c r="F103" s="217" t="s">
        <v>720</v>
      </c>
      <c r="G103" s="218" t="s">
        <v>174</v>
      </c>
      <c r="H103" s="219">
        <v>147.30199999999999</v>
      </c>
      <c r="I103" s="220"/>
      <c r="J103" s="221">
        <f>ROUND(I103*H103,2)</f>
        <v>0</v>
      </c>
      <c r="K103" s="217" t="s">
        <v>175</v>
      </c>
      <c r="L103" s="46"/>
      <c r="M103" s="222" t="s">
        <v>20</v>
      </c>
      <c r="N103" s="223" t="s">
        <v>50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176</v>
      </c>
      <c r="AT103" s="226" t="s">
        <v>171</v>
      </c>
      <c r="AU103" s="226" t="s">
        <v>87</v>
      </c>
      <c r="AY103" s="19" t="s">
        <v>169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22</v>
      </c>
      <c r="BK103" s="227">
        <f>ROUND(I103*H103,2)</f>
        <v>0</v>
      </c>
      <c r="BL103" s="19" t="s">
        <v>176</v>
      </c>
      <c r="BM103" s="226" t="s">
        <v>721</v>
      </c>
    </row>
    <row r="104" s="2" customFormat="1">
      <c r="A104" s="40"/>
      <c r="B104" s="41"/>
      <c r="C104" s="42"/>
      <c r="D104" s="228" t="s">
        <v>178</v>
      </c>
      <c r="E104" s="42"/>
      <c r="F104" s="229" t="s">
        <v>722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87</v>
      </c>
    </row>
    <row r="105" s="2" customFormat="1" ht="62.7" customHeight="1">
      <c r="A105" s="40"/>
      <c r="B105" s="41"/>
      <c r="C105" s="215" t="s">
        <v>129</v>
      </c>
      <c r="D105" s="215" t="s">
        <v>171</v>
      </c>
      <c r="E105" s="216" t="s">
        <v>723</v>
      </c>
      <c r="F105" s="217" t="s">
        <v>724</v>
      </c>
      <c r="G105" s="218" t="s">
        <v>174</v>
      </c>
      <c r="H105" s="219">
        <v>67.242000000000004</v>
      </c>
      <c r="I105" s="220"/>
      <c r="J105" s="221">
        <f>ROUND(I105*H105,2)</f>
        <v>0</v>
      </c>
      <c r="K105" s="217" t="s">
        <v>175</v>
      </c>
      <c r="L105" s="46"/>
      <c r="M105" s="222" t="s">
        <v>20</v>
      </c>
      <c r="N105" s="223" t="s">
        <v>50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176</v>
      </c>
      <c r="AT105" s="226" t="s">
        <v>171</v>
      </c>
      <c r="AU105" s="226" t="s">
        <v>87</v>
      </c>
      <c r="AY105" s="19" t="s">
        <v>169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22</v>
      </c>
      <c r="BK105" s="227">
        <f>ROUND(I105*H105,2)</f>
        <v>0</v>
      </c>
      <c r="BL105" s="19" t="s">
        <v>176</v>
      </c>
      <c r="BM105" s="226" t="s">
        <v>725</v>
      </c>
    </row>
    <row r="106" s="2" customFormat="1">
      <c r="A106" s="40"/>
      <c r="B106" s="41"/>
      <c r="C106" s="42"/>
      <c r="D106" s="228" t="s">
        <v>178</v>
      </c>
      <c r="E106" s="42"/>
      <c r="F106" s="229" t="s">
        <v>726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178</v>
      </c>
      <c r="AU106" s="19" t="s">
        <v>87</v>
      </c>
    </row>
    <row r="107" s="2" customFormat="1" ht="44.25" customHeight="1">
      <c r="A107" s="40"/>
      <c r="B107" s="41"/>
      <c r="C107" s="215" t="s">
        <v>176</v>
      </c>
      <c r="D107" s="215" t="s">
        <v>171</v>
      </c>
      <c r="E107" s="216" t="s">
        <v>727</v>
      </c>
      <c r="F107" s="217" t="s">
        <v>728</v>
      </c>
      <c r="G107" s="218" t="s">
        <v>324</v>
      </c>
      <c r="H107" s="219">
        <v>114.31100000000001</v>
      </c>
      <c r="I107" s="220"/>
      <c r="J107" s="221">
        <f>ROUND(I107*H107,2)</f>
        <v>0</v>
      </c>
      <c r="K107" s="217" t="s">
        <v>175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176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176</v>
      </c>
      <c r="BM107" s="226" t="s">
        <v>729</v>
      </c>
    </row>
    <row r="108" s="2" customFormat="1">
      <c r="A108" s="40"/>
      <c r="B108" s="41"/>
      <c r="C108" s="42"/>
      <c r="D108" s="228" t="s">
        <v>178</v>
      </c>
      <c r="E108" s="42"/>
      <c r="F108" s="229" t="s">
        <v>730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87</v>
      </c>
    </row>
    <row r="109" s="14" customFormat="1">
      <c r="A109" s="14"/>
      <c r="B109" s="244"/>
      <c r="C109" s="245"/>
      <c r="D109" s="235" t="s">
        <v>180</v>
      </c>
      <c r="E109" s="245"/>
      <c r="F109" s="247" t="s">
        <v>731</v>
      </c>
      <c r="G109" s="245"/>
      <c r="H109" s="248">
        <v>114.31100000000001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180</v>
      </c>
      <c r="AU109" s="254" t="s">
        <v>87</v>
      </c>
      <c r="AV109" s="14" t="s">
        <v>87</v>
      </c>
      <c r="AW109" s="14" t="s">
        <v>4</v>
      </c>
      <c r="AX109" s="14" t="s">
        <v>22</v>
      </c>
      <c r="AY109" s="254" t="s">
        <v>169</v>
      </c>
    </row>
    <row r="110" s="2" customFormat="1" ht="37.8" customHeight="1">
      <c r="A110" s="40"/>
      <c r="B110" s="41"/>
      <c r="C110" s="215" t="s">
        <v>185</v>
      </c>
      <c r="D110" s="215" t="s">
        <v>171</v>
      </c>
      <c r="E110" s="216" t="s">
        <v>732</v>
      </c>
      <c r="F110" s="217" t="s">
        <v>733</v>
      </c>
      <c r="G110" s="218" t="s">
        <v>174</v>
      </c>
      <c r="H110" s="219">
        <v>67.242000000000004</v>
      </c>
      <c r="I110" s="220"/>
      <c r="J110" s="221">
        <f>ROUND(I110*H110,2)</f>
        <v>0</v>
      </c>
      <c r="K110" s="217" t="s">
        <v>175</v>
      </c>
      <c r="L110" s="46"/>
      <c r="M110" s="222" t="s">
        <v>20</v>
      </c>
      <c r="N110" s="223" t="s">
        <v>50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176</v>
      </c>
      <c r="AT110" s="226" t="s">
        <v>171</v>
      </c>
      <c r="AU110" s="226" t="s">
        <v>87</v>
      </c>
      <c r="AY110" s="19" t="s">
        <v>169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176</v>
      </c>
      <c r="BM110" s="226" t="s">
        <v>734</v>
      </c>
    </row>
    <row r="111" s="2" customFormat="1">
      <c r="A111" s="40"/>
      <c r="B111" s="41"/>
      <c r="C111" s="42"/>
      <c r="D111" s="228" t="s">
        <v>178</v>
      </c>
      <c r="E111" s="42"/>
      <c r="F111" s="229" t="s">
        <v>735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178</v>
      </c>
      <c r="AU111" s="19" t="s">
        <v>87</v>
      </c>
    </row>
    <row r="112" s="2" customFormat="1" ht="49.05" customHeight="1">
      <c r="A112" s="40"/>
      <c r="B112" s="41"/>
      <c r="C112" s="215" t="s">
        <v>198</v>
      </c>
      <c r="D112" s="215" t="s">
        <v>171</v>
      </c>
      <c r="E112" s="216" t="s">
        <v>736</v>
      </c>
      <c r="F112" s="217" t="s">
        <v>737</v>
      </c>
      <c r="G112" s="218" t="s">
        <v>174</v>
      </c>
      <c r="H112" s="219">
        <v>80.060000000000002</v>
      </c>
      <c r="I112" s="220"/>
      <c r="J112" s="221">
        <f>ROUND(I112*H112,2)</f>
        <v>0</v>
      </c>
      <c r="K112" s="217" t="s">
        <v>175</v>
      </c>
      <c r="L112" s="46"/>
      <c r="M112" s="222" t="s">
        <v>20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176</v>
      </c>
      <c r="AT112" s="226" t="s">
        <v>171</v>
      </c>
      <c r="AU112" s="226" t="s">
        <v>87</v>
      </c>
      <c r="AY112" s="19" t="s">
        <v>169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176</v>
      </c>
      <c r="BM112" s="226" t="s">
        <v>738</v>
      </c>
    </row>
    <row r="113" s="2" customFormat="1">
      <c r="A113" s="40"/>
      <c r="B113" s="41"/>
      <c r="C113" s="42"/>
      <c r="D113" s="228" t="s">
        <v>178</v>
      </c>
      <c r="E113" s="42"/>
      <c r="F113" s="229" t="s">
        <v>739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87</v>
      </c>
    </row>
    <row r="114" s="13" customFormat="1">
      <c r="A114" s="13"/>
      <c r="B114" s="233"/>
      <c r="C114" s="234"/>
      <c r="D114" s="235" t="s">
        <v>180</v>
      </c>
      <c r="E114" s="236" t="s">
        <v>20</v>
      </c>
      <c r="F114" s="237" t="s">
        <v>740</v>
      </c>
      <c r="G114" s="234"/>
      <c r="H114" s="236" t="s">
        <v>20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180</v>
      </c>
      <c r="AU114" s="243" t="s">
        <v>87</v>
      </c>
      <c r="AV114" s="13" t="s">
        <v>22</v>
      </c>
      <c r="AW114" s="13" t="s">
        <v>182</v>
      </c>
      <c r="AX114" s="13" t="s">
        <v>79</v>
      </c>
      <c r="AY114" s="243" t="s">
        <v>169</v>
      </c>
    </row>
    <row r="115" s="14" customFormat="1">
      <c r="A115" s="14"/>
      <c r="B115" s="244"/>
      <c r="C115" s="245"/>
      <c r="D115" s="235" t="s">
        <v>180</v>
      </c>
      <c r="E115" s="246" t="s">
        <v>20</v>
      </c>
      <c r="F115" s="247" t="s">
        <v>741</v>
      </c>
      <c r="G115" s="245"/>
      <c r="H115" s="248">
        <v>147.30199999999999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180</v>
      </c>
      <c r="AU115" s="254" t="s">
        <v>87</v>
      </c>
      <c r="AV115" s="14" t="s">
        <v>87</v>
      </c>
      <c r="AW115" s="14" t="s">
        <v>182</v>
      </c>
      <c r="AX115" s="14" t="s">
        <v>79</v>
      </c>
      <c r="AY115" s="254" t="s">
        <v>169</v>
      </c>
    </row>
    <row r="116" s="13" customFormat="1">
      <c r="A116" s="13"/>
      <c r="B116" s="233"/>
      <c r="C116" s="234"/>
      <c r="D116" s="235" t="s">
        <v>180</v>
      </c>
      <c r="E116" s="236" t="s">
        <v>20</v>
      </c>
      <c r="F116" s="237" t="s">
        <v>742</v>
      </c>
      <c r="G116" s="234"/>
      <c r="H116" s="236" t="s">
        <v>20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180</v>
      </c>
      <c r="AU116" s="243" t="s">
        <v>87</v>
      </c>
      <c r="AV116" s="13" t="s">
        <v>22</v>
      </c>
      <c r="AW116" s="13" t="s">
        <v>182</v>
      </c>
      <c r="AX116" s="13" t="s">
        <v>79</v>
      </c>
      <c r="AY116" s="243" t="s">
        <v>169</v>
      </c>
    </row>
    <row r="117" s="14" customFormat="1">
      <c r="A117" s="14"/>
      <c r="B117" s="244"/>
      <c r="C117" s="245"/>
      <c r="D117" s="235" t="s">
        <v>180</v>
      </c>
      <c r="E117" s="246" t="s">
        <v>20</v>
      </c>
      <c r="F117" s="247" t="s">
        <v>743</v>
      </c>
      <c r="G117" s="245"/>
      <c r="H117" s="248">
        <v>-67.242000000000004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180</v>
      </c>
      <c r="AU117" s="254" t="s">
        <v>87</v>
      </c>
      <c r="AV117" s="14" t="s">
        <v>87</v>
      </c>
      <c r="AW117" s="14" t="s">
        <v>182</v>
      </c>
      <c r="AX117" s="14" t="s">
        <v>79</v>
      </c>
      <c r="AY117" s="254" t="s">
        <v>169</v>
      </c>
    </row>
    <row r="118" s="12" customFormat="1" ht="22.8" customHeight="1">
      <c r="A118" s="12"/>
      <c r="B118" s="199"/>
      <c r="C118" s="200"/>
      <c r="D118" s="201" t="s">
        <v>78</v>
      </c>
      <c r="E118" s="213" t="s">
        <v>87</v>
      </c>
      <c r="F118" s="213" t="s">
        <v>170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SUM(P119:P155)</f>
        <v>0</v>
      </c>
      <c r="Q118" s="207"/>
      <c r="R118" s="208">
        <f>SUM(R119:R155)</f>
        <v>136.39606861000002</v>
      </c>
      <c r="S118" s="207"/>
      <c r="T118" s="209">
        <f>SUM(T119:T155)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22</v>
      </c>
      <c r="AT118" s="211" t="s">
        <v>78</v>
      </c>
      <c r="AU118" s="211" t="s">
        <v>22</v>
      </c>
      <c r="AY118" s="210" t="s">
        <v>169</v>
      </c>
      <c r="BK118" s="212">
        <f>SUM(BK119:BK155)</f>
        <v>0</v>
      </c>
    </row>
    <row r="119" s="2" customFormat="1" ht="24.15" customHeight="1">
      <c r="A119" s="40"/>
      <c r="B119" s="41"/>
      <c r="C119" s="215" t="s">
        <v>218</v>
      </c>
      <c r="D119" s="215" t="s">
        <v>171</v>
      </c>
      <c r="E119" s="216" t="s">
        <v>744</v>
      </c>
      <c r="F119" s="217" t="s">
        <v>745</v>
      </c>
      <c r="G119" s="218" t="s">
        <v>174</v>
      </c>
      <c r="H119" s="219">
        <v>6.4240000000000004</v>
      </c>
      <c r="I119" s="220"/>
      <c r="J119" s="221">
        <f>ROUND(I119*H119,2)</f>
        <v>0</v>
      </c>
      <c r="K119" s="217" t="s">
        <v>175</v>
      </c>
      <c r="L119" s="46"/>
      <c r="M119" s="222" t="s">
        <v>20</v>
      </c>
      <c r="N119" s="223" t="s">
        <v>50</v>
      </c>
      <c r="O119" s="86"/>
      <c r="P119" s="224">
        <f>O119*H119</f>
        <v>0</v>
      </c>
      <c r="Q119" s="224">
        <v>1.98</v>
      </c>
      <c r="R119" s="224">
        <f>Q119*H119</f>
        <v>12.719520000000001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176</v>
      </c>
      <c r="AT119" s="226" t="s">
        <v>171</v>
      </c>
      <c r="AU119" s="226" t="s">
        <v>87</v>
      </c>
      <c r="AY119" s="19" t="s">
        <v>169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22</v>
      </c>
      <c r="BK119" s="227">
        <f>ROUND(I119*H119,2)</f>
        <v>0</v>
      </c>
      <c r="BL119" s="19" t="s">
        <v>176</v>
      </c>
      <c r="BM119" s="226" t="s">
        <v>746</v>
      </c>
    </row>
    <row r="120" s="2" customFormat="1">
      <c r="A120" s="40"/>
      <c r="B120" s="41"/>
      <c r="C120" s="42"/>
      <c r="D120" s="228" t="s">
        <v>178</v>
      </c>
      <c r="E120" s="42"/>
      <c r="F120" s="229" t="s">
        <v>747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178</v>
      </c>
      <c r="AU120" s="19" t="s">
        <v>87</v>
      </c>
    </row>
    <row r="121" s="13" customFormat="1">
      <c r="A121" s="13"/>
      <c r="B121" s="233"/>
      <c r="C121" s="234"/>
      <c r="D121" s="235" t="s">
        <v>180</v>
      </c>
      <c r="E121" s="236" t="s">
        <v>20</v>
      </c>
      <c r="F121" s="237" t="s">
        <v>748</v>
      </c>
      <c r="G121" s="234"/>
      <c r="H121" s="236" t="s">
        <v>20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180</v>
      </c>
      <c r="AU121" s="243" t="s">
        <v>87</v>
      </c>
      <c r="AV121" s="13" t="s">
        <v>22</v>
      </c>
      <c r="AW121" s="13" t="s">
        <v>182</v>
      </c>
      <c r="AX121" s="13" t="s">
        <v>79</v>
      </c>
      <c r="AY121" s="243" t="s">
        <v>169</v>
      </c>
    </row>
    <row r="122" s="14" customFormat="1">
      <c r="A122" s="14"/>
      <c r="B122" s="244"/>
      <c r="C122" s="245"/>
      <c r="D122" s="235" t="s">
        <v>180</v>
      </c>
      <c r="E122" s="246" t="s">
        <v>20</v>
      </c>
      <c r="F122" s="247" t="s">
        <v>749</v>
      </c>
      <c r="G122" s="245"/>
      <c r="H122" s="248">
        <v>0.91349999999999998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180</v>
      </c>
      <c r="AU122" s="254" t="s">
        <v>87</v>
      </c>
      <c r="AV122" s="14" t="s">
        <v>87</v>
      </c>
      <c r="AW122" s="14" t="s">
        <v>182</v>
      </c>
      <c r="AX122" s="14" t="s">
        <v>79</v>
      </c>
      <c r="AY122" s="254" t="s">
        <v>169</v>
      </c>
    </row>
    <row r="123" s="14" customFormat="1">
      <c r="A123" s="14"/>
      <c r="B123" s="244"/>
      <c r="C123" s="245"/>
      <c r="D123" s="235" t="s">
        <v>180</v>
      </c>
      <c r="E123" s="246" t="s">
        <v>20</v>
      </c>
      <c r="F123" s="247" t="s">
        <v>750</v>
      </c>
      <c r="G123" s="245"/>
      <c r="H123" s="248">
        <v>4.9450000000000003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180</v>
      </c>
      <c r="AU123" s="254" t="s">
        <v>87</v>
      </c>
      <c r="AV123" s="14" t="s">
        <v>87</v>
      </c>
      <c r="AW123" s="14" t="s">
        <v>182</v>
      </c>
      <c r="AX123" s="14" t="s">
        <v>79</v>
      </c>
      <c r="AY123" s="254" t="s">
        <v>169</v>
      </c>
    </row>
    <row r="124" s="14" customFormat="1">
      <c r="A124" s="14"/>
      <c r="B124" s="244"/>
      <c r="C124" s="245"/>
      <c r="D124" s="235" t="s">
        <v>180</v>
      </c>
      <c r="E124" s="246" t="s">
        <v>20</v>
      </c>
      <c r="F124" s="247" t="s">
        <v>751</v>
      </c>
      <c r="G124" s="245"/>
      <c r="H124" s="248">
        <v>0.25987500000000002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180</v>
      </c>
      <c r="AU124" s="254" t="s">
        <v>87</v>
      </c>
      <c r="AV124" s="14" t="s">
        <v>87</v>
      </c>
      <c r="AW124" s="14" t="s">
        <v>182</v>
      </c>
      <c r="AX124" s="14" t="s">
        <v>79</v>
      </c>
      <c r="AY124" s="254" t="s">
        <v>169</v>
      </c>
    </row>
    <row r="125" s="14" customFormat="1">
      <c r="A125" s="14"/>
      <c r="B125" s="244"/>
      <c r="C125" s="245"/>
      <c r="D125" s="235" t="s">
        <v>180</v>
      </c>
      <c r="E125" s="246" t="s">
        <v>20</v>
      </c>
      <c r="F125" s="247" t="s">
        <v>752</v>
      </c>
      <c r="G125" s="245"/>
      <c r="H125" s="248">
        <v>0.30525000000000002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180</v>
      </c>
      <c r="AU125" s="254" t="s">
        <v>87</v>
      </c>
      <c r="AV125" s="14" t="s">
        <v>87</v>
      </c>
      <c r="AW125" s="14" t="s">
        <v>182</v>
      </c>
      <c r="AX125" s="14" t="s">
        <v>79</v>
      </c>
      <c r="AY125" s="254" t="s">
        <v>169</v>
      </c>
    </row>
    <row r="126" s="2" customFormat="1" ht="24.15" customHeight="1">
      <c r="A126" s="40"/>
      <c r="B126" s="41"/>
      <c r="C126" s="215" t="s">
        <v>223</v>
      </c>
      <c r="D126" s="215" t="s">
        <v>171</v>
      </c>
      <c r="E126" s="216" t="s">
        <v>753</v>
      </c>
      <c r="F126" s="217" t="s">
        <v>754</v>
      </c>
      <c r="G126" s="218" t="s">
        <v>174</v>
      </c>
      <c r="H126" s="219">
        <v>3.4580000000000002</v>
      </c>
      <c r="I126" s="220"/>
      <c r="J126" s="221">
        <f>ROUND(I126*H126,2)</f>
        <v>0</v>
      </c>
      <c r="K126" s="217" t="s">
        <v>175</v>
      </c>
      <c r="L126" s="46"/>
      <c r="M126" s="222" t="s">
        <v>20</v>
      </c>
      <c r="N126" s="223" t="s">
        <v>50</v>
      </c>
      <c r="O126" s="86"/>
      <c r="P126" s="224">
        <f>O126*H126</f>
        <v>0</v>
      </c>
      <c r="Q126" s="224">
        <v>2.3010199999999998</v>
      </c>
      <c r="R126" s="224">
        <f>Q126*H126</f>
        <v>7.9569271600000002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176</v>
      </c>
      <c r="AT126" s="226" t="s">
        <v>171</v>
      </c>
      <c r="AU126" s="226" t="s">
        <v>87</v>
      </c>
      <c r="AY126" s="19" t="s">
        <v>169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22</v>
      </c>
      <c r="BK126" s="227">
        <f>ROUND(I126*H126,2)</f>
        <v>0</v>
      </c>
      <c r="BL126" s="19" t="s">
        <v>176</v>
      </c>
      <c r="BM126" s="226" t="s">
        <v>755</v>
      </c>
    </row>
    <row r="127" s="2" customFormat="1">
      <c r="A127" s="40"/>
      <c r="B127" s="41"/>
      <c r="C127" s="42"/>
      <c r="D127" s="228" t="s">
        <v>178</v>
      </c>
      <c r="E127" s="42"/>
      <c r="F127" s="229" t="s">
        <v>756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178</v>
      </c>
      <c r="AU127" s="19" t="s">
        <v>87</v>
      </c>
    </row>
    <row r="128" s="13" customFormat="1">
      <c r="A128" s="13"/>
      <c r="B128" s="233"/>
      <c r="C128" s="234"/>
      <c r="D128" s="235" t="s">
        <v>180</v>
      </c>
      <c r="E128" s="236" t="s">
        <v>20</v>
      </c>
      <c r="F128" s="237" t="s">
        <v>757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180</v>
      </c>
      <c r="AU128" s="243" t="s">
        <v>87</v>
      </c>
      <c r="AV128" s="13" t="s">
        <v>22</v>
      </c>
      <c r="AW128" s="13" t="s">
        <v>182</v>
      </c>
      <c r="AX128" s="13" t="s">
        <v>79</v>
      </c>
      <c r="AY128" s="243" t="s">
        <v>169</v>
      </c>
    </row>
    <row r="129" s="14" customFormat="1">
      <c r="A129" s="14"/>
      <c r="B129" s="244"/>
      <c r="C129" s="245"/>
      <c r="D129" s="235" t="s">
        <v>180</v>
      </c>
      <c r="E129" s="246" t="s">
        <v>20</v>
      </c>
      <c r="F129" s="247" t="s">
        <v>758</v>
      </c>
      <c r="G129" s="245"/>
      <c r="H129" s="248">
        <v>0.60899999999999999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180</v>
      </c>
      <c r="AU129" s="254" t="s">
        <v>87</v>
      </c>
      <c r="AV129" s="14" t="s">
        <v>87</v>
      </c>
      <c r="AW129" s="14" t="s">
        <v>182</v>
      </c>
      <c r="AX129" s="14" t="s">
        <v>79</v>
      </c>
      <c r="AY129" s="254" t="s">
        <v>169</v>
      </c>
    </row>
    <row r="130" s="14" customFormat="1">
      <c r="A130" s="14"/>
      <c r="B130" s="244"/>
      <c r="C130" s="245"/>
      <c r="D130" s="235" t="s">
        <v>180</v>
      </c>
      <c r="E130" s="246" t="s">
        <v>20</v>
      </c>
      <c r="F130" s="247" t="s">
        <v>759</v>
      </c>
      <c r="G130" s="245"/>
      <c r="H130" s="248">
        <v>2.4725000000000001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180</v>
      </c>
      <c r="AU130" s="254" t="s">
        <v>87</v>
      </c>
      <c r="AV130" s="14" t="s">
        <v>87</v>
      </c>
      <c r="AW130" s="14" t="s">
        <v>182</v>
      </c>
      <c r="AX130" s="14" t="s">
        <v>79</v>
      </c>
      <c r="AY130" s="254" t="s">
        <v>169</v>
      </c>
    </row>
    <row r="131" s="14" customFormat="1">
      <c r="A131" s="14"/>
      <c r="B131" s="244"/>
      <c r="C131" s="245"/>
      <c r="D131" s="235" t="s">
        <v>180</v>
      </c>
      <c r="E131" s="246" t="s">
        <v>20</v>
      </c>
      <c r="F131" s="247" t="s">
        <v>760</v>
      </c>
      <c r="G131" s="245"/>
      <c r="H131" s="248">
        <v>0.17324999999999999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180</v>
      </c>
      <c r="AU131" s="254" t="s">
        <v>87</v>
      </c>
      <c r="AV131" s="14" t="s">
        <v>87</v>
      </c>
      <c r="AW131" s="14" t="s">
        <v>182</v>
      </c>
      <c r="AX131" s="14" t="s">
        <v>79</v>
      </c>
      <c r="AY131" s="254" t="s">
        <v>169</v>
      </c>
    </row>
    <row r="132" s="14" customFormat="1">
      <c r="A132" s="14"/>
      <c r="B132" s="244"/>
      <c r="C132" s="245"/>
      <c r="D132" s="235" t="s">
        <v>180</v>
      </c>
      <c r="E132" s="246" t="s">
        <v>20</v>
      </c>
      <c r="F132" s="247" t="s">
        <v>761</v>
      </c>
      <c r="G132" s="245"/>
      <c r="H132" s="248">
        <v>0.20349999999999999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180</v>
      </c>
      <c r="AU132" s="254" t="s">
        <v>87</v>
      </c>
      <c r="AV132" s="14" t="s">
        <v>87</v>
      </c>
      <c r="AW132" s="14" t="s">
        <v>182</v>
      </c>
      <c r="AX132" s="14" t="s">
        <v>79</v>
      </c>
      <c r="AY132" s="254" t="s">
        <v>169</v>
      </c>
    </row>
    <row r="133" s="2" customFormat="1" ht="33" customHeight="1">
      <c r="A133" s="40"/>
      <c r="B133" s="41"/>
      <c r="C133" s="215" t="s">
        <v>230</v>
      </c>
      <c r="D133" s="215" t="s">
        <v>171</v>
      </c>
      <c r="E133" s="216" t="s">
        <v>762</v>
      </c>
      <c r="F133" s="217" t="s">
        <v>763</v>
      </c>
      <c r="G133" s="218" t="s">
        <v>174</v>
      </c>
      <c r="H133" s="219">
        <v>44.006999999999998</v>
      </c>
      <c r="I133" s="220"/>
      <c r="J133" s="221">
        <f>ROUND(I133*H133,2)</f>
        <v>0</v>
      </c>
      <c r="K133" s="217" t="s">
        <v>175</v>
      </c>
      <c r="L133" s="46"/>
      <c r="M133" s="222" t="s">
        <v>20</v>
      </c>
      <c r="N133" s="223" t="s">
        <v>50</v>
      </c>
      <c r="O133" s="86"/>
      <c r="P133" s="224">
        <f>O133*H133</f>
        <v>0</v>
      </c>
      <c r="Q133" s="224">
        <v>2.5018699999999998</v>
      </c>
      <c r="R133" s="224">
        <f>Q133*H133</f>
        <v>110.09979308999999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176</v>
      </c>
      <c r="AT133" s="226" t="s">
        <v>171</v>
      </c>
      <c r="AU133" s="226" t="s">
        <v>87</v>
      </c>
      <c r="AY133" s="19" t="s">
        <v>169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22</v>
      </c>
      <c r="BK133" s="227">
        <f>ROUND(I133*H133,2)</f>
        <v>0</v>
      </c>
      <c r="BL133" s="19" t="s">
        <v>176</v>
      </c>
      <c r="BM133" s="226" t="s">
        <v>764</v>
      </c>
    </row>
    <row r="134" s="2" customFormat="1">
      <c r="A134" s="40"/>
      <c r="B134" s="41"/>
      <c r="C134" s="42"/>
      <c r="D134" s="228" t="s">
        <v>178</v>
      </c>
      <c r="E134" s="42"/>
      <c r="F134" s="229" t="s">
        <v>765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178</v>
      </c>
      <c r="AU134" s="19" t="s">
        <v>87</v>
      </c>
    </row>
    <row r="135" s="13" customFormat="1">
      <c r="A135" s="13"/>
      <c r="B135" s="233"/>
      <c r="C135" s="234"/>
      <c r="D135" s="235" t="s">
        <v>180</v>
      </c>
      <c r="E135" s="236" t="s">
        <v>20</v>
      </c>
      <c r="F135" s="237" t="s">
        <v>766</v>
      </c>
      <c r="G135" s="234"/>
      <c r="H135" s="236" t="s">
        <v>20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180</v>
      </c>
      <c r="AU135" s="243" t="s">
        <v>87</v>
      </c>
      <c r="AV135" s="13" t="s">
        <v>22</v>
      </c>
      <c r="AW135" s="13" t="s">
        <v>182</v>
      </c>
      <c r="AX135" s="13" t="s">
        <v>79</v>
      </c>
      <c r="AY135" s="243" t="s">
        <v>169</v>
      </c>
    </row>
    <row r="136" s="14" customFormat="1">
      <c r="A136" s="14"/>
      <c r="B136" s="244"/>
      <c r="C136" s="245"/>
      <c r="D136" s="235" t="s">
        <v>180</v>
      </c>
      <c r="E136" s="246" t="s">
        <v>20</v>
      </c>
      <c r="F136" s="247" t="s">
        <v>767</v>
      </c>
      <c r="G136" s="245"/>
      <c r="H136" s="248">
        <v>44.445104896776982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180</v>
      </c>
      <c r="AU136" s="254" t="s">
        <v>87</v>
      </c>
      <c r="AV136" s="14" t="s">
        <v>87</v>
      </c>
      <c r="AW136" s="14" t="s">
        <v>182</v>
      </c>
      <c r="AX136" s="14" t="s">
        <v>79</v>
      </c>
      <c r="AY136" s="254" t="s">
        <v>169</v>
      </c>
    </row>
    <row r="137" s="13" customFormat="1">
      <c r="A137" s="13"/>
      <c r="B137" s="233"/>
      <c r="C137" s="234"/>
      <c r="D137" s="235" t="s">
        <v>180</v>
      </c>
      <c r="E137" s="236" t="s">
        <v>20</v>
      </c>
      <c r="F137" s="237" t="s">
        <v>768</v>
      </c>
      <c r="G137" s="234"/>
      <c r="H137" s="236" t="s">
        <v>20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180</v>
      </c>
      <c r="AU137" s="243" t="s">
        <v>87</v>
      </c>
      <c r="AV137" s="13" t="s">
        <v>22</v>
      </c>
      <c r="AW137" s="13" t="s">
        <v>182</v>
      </c>
      <c r="AX137" s="13" t="s">
        <v>79</v>
      </c>
      <c r="AY137" s="243" t="s">
        <v>169</v>
      </c>
    </row>
    <row r="138" s="14" customFormat="1">
      <c r="A138" s="14"/>
      <c r="B138" s="244"/>
      <c r="C138" s="245"/>
      <c r="D138" s="235" t="s">
        <v>180</v>
      </c>
      <c r="E138" s="246" t="s">
        <v>20</v>
      </c>
      <c r="F138" s="247" t="s">
        <v>769</v>
      </c>
      <c r="G138" s="245"/>
      <c r="H138" s="248">
        <v>-0.43830000000000002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180</v>
      </c>
      <c r="AU138" s="254" t="s">
        <v>87</v>
      </c>
      <c r="AV138" s="14" t="s">
        <v>87</v>
      </c>
      <c r="AW138" s="14" t="s">
        <v>182</v>
      </c>
      <c r="AX138" s="14" t="s">
        <v>79</v>
      </c>
      <c r="AY138" s="254" t="s">
        <v>169</v>
      </c>
    </row>
    <row r="139" s="2" customFormat="1" ht="16.5" customHeight="1">
      <c r="A139" s="40"/>
      <c r="B139" s="41"/>
      <c r="C139" s="215" t="s">
        <v>27</v>
      </c>
      <c r="D139" s="215" t="s">
        <v>171</v>
      </c>
      <c r="E139" s="216" t="s">
        <v>770</v>
      </c>
      <c r="F139" s="217" t="s">
        <v>771</v>
      </c>
      <c r="G139" s="218" t="s">
        <v>127</v>
      </c>
      <c r="H139" s="219">
        <v>195.19499999999999</v>
      </c>
      <c r="I139" s="220"/>
      <c r="J139" s="221">
        <f>ROUND(I139*H139,2)</f>
        <v>0</v>
      </c>
      <c r="K139" s="217" t="s">
        <v>175</v>
      </c>
      <c r="L139" s="46"/>
      <c r="M139" s="222" t="s">
        <v>20</v>
      </c>
      <c r="N139" s="223" t="s">
        <v>50</v>
      </c>
      <c r="O139" s="86"/>
      <c r="P139" s="224">
        <f>O139*H139</f>
        <v>0</v>
      </c>
      <c r="Q139" s="224">
        <v>0.0026900000000000001</v>
      </c>
      <c r="R139" s="224">
        <f>Q139*H139</f>
        <v>0.52507455000000003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176</v>
      </c>
      <c r="AT139" s="226" t="s">
        <v>171</v>
      </c>
      <c r="AU139" s="226" t="s">
        <v>87</v>
      </c>
      <c r="AY139" s="19" t="s">
        <v>169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22</v>
      </c>
      <c r="BK139" s="227">
        <f>ROUND(I139*H139,2)</f>
        <v>0</v>
      </c>
      <c r="BL139" s="19" t="s">
        <v>176</v>
      </c>
      <c r="BM139" s="226" t="s">
        <v>772</v>
      </c>
    </row>
    <row r="140" s="2" customFormat="1">
      <c r="A140" s="40"/>
      <c r="B140" s="41"/>
      <c r="C140" s="42"/>
      <c r="D140" s="228" t="s">
        <v>178</v>
      </c>
      <c r="E140" s="42"/>
      <c r="F140" s="229" t="s">
        <v>773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178</v>
      </c>
      <c r="AU140" s="19" t="s">
        <v>87</v>
      </c>
    </row>
    <row r="141" s="13" customFormat="1">
      <c r="A141" s="13"/>
      <c r="B141" s="233"/>
      <c r="C141" s="234"/>
      <c r="D141" s="235" t="s">
        <v>180</v>
      </c>
      <c r="E141" s="236" t="s">
        <v>20</v>
      </c>
      <c r="F141" s="237" t="s">
        <v>774</v>
      </c>
      <c r="G141" s="234"/>
      <c r="H141" s="236" t="s">
        <v>20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180</v>
      </c>
      <c r="AU141" s="243" t="s">
        <v>87</v>
      </c>
      <c r="AV141" s="13" t="s">
        <v>22</v>
      </c>
      <c r="AW141" s="13" t="s">
        <v>182</v>
      </c>
      <c r="AX141" s="13" t="s">
        <v>79</v>
      </c>
      <c r="AY141" s="243" t="s">
        <v>169</v>
      </c>
    </row>
    <row r="142" s="14" customFormat="1">
      <c r="A142" s="14"/>
      <c r="B142" s="244"/>
      <c r="C142" s="245"/>
      <c r="D142" s="235" t="s">
        <v>180</v>
      </c>
      <c r="E142" s="246" t="s">
        <v>20</v>
      </c>
      <c r="F142" s="247" t="s">
        <v>775</v>
      </c>
      <c r="G142" s="245"/>
      <c r="H142" s="248">
        <v>194.40000000000001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180</v>
      </c>
      <c r="AU142" s="254" t="s">
        <v>87</v>
      </c>
      <c r="AV142" s="14" t="s">
        <v>87</v>
      </c>
      <c r="AW142" s="14" t="s">
        <v>182</v>
      </c>
      <c r="AX142" s="14" t="s">
        <v>79</v>
      </c>
      <c r="AY142" s="254" t="s">
        <v>169</v>
      </c>
    </row>
    <row r="143" s="13" customFormat="1">
      <c r="A143" s="13"/>
      <c r="B143" s="233"/>
      <c r="C143" s="234"/>
      <c r="D143" s="235" t="s">
        <v>180</v>
      </c>
      <c r="E143" s="236" t="s">
        <v>20</v>
      </c>
      <c r="F143" s="237" t="s">
        <v>768</v>
      </c>
      <c r="G143" s="234"/>
      <c r="H143" s="236" t="s">
        <v>20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180</v>
      </c>
      <c r="AU143" s="243" t="s">
        <v>87</v>
      </c>
      <c r="AV143" s="13" t="s">
        <v>22</v>
      </c>
      <c r="AW143" s="13" t="s">
        <v>182</v>
      </c>
      <c r="AX143" s="13" t="s">
        <v>79</v>
      </c>
      <c r="AY143" s="243" t="s">
        <v>169</v>
      </c>
    </row>
    <row r="144" s="14" customFormat="1">
      <c r="A144" s="14"/>
      <c r="B144" s="244"/>
      <c r="C144" s="245"/>
      <c r="D144" s="235" t="s">
        <v>180</v>
      </c>
      <c r="E144" s="246" t="s">
        <v>20</v>
      </c>
      <c r="F144" s="247" t="s">
        <v>776</v>
      </c>
      <c r="G144" s="245"/>
      <c r="H144" s="248">
        <v>0.79500000000000004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180</v>
      </c>
      <c r="AU144" s="254" t="s">
        <v>87</v>
      </c>
      <c r="AV144" s="14" t="s">
        <v>87</v>
      </c>
      <c r="AW144" s="14" t="s">
        <v>182</v>
      </c>
      <c r="AX144" s="14" t="s">
        <v>79</v>
      </c>
      <c r="AY144" s="254" t="s">
        <v>169</v>
      </c>
    </row>
    <row r="145" s="2" customFormat="1" ht="16.5" customHeight="1">
      <c r="A145" s="40"/>
      <c r="B145" s="41"/>
      <c r="C145" s="215" t="s">
        <v>244</v>
      </c>
      <c r="D145" s="215" t="s">
        <v>171</v>
      </c>
      <c r="E145" s="216" t="s">
        <v>777</v>
      </c>
      <c r="F145" s="217" t="s">
        <v>778</v>
      </c>
      <c r="G145" s="218" t="s">
        <v>127</v>
      </c>
      <c r="H145" s="219">
        <v>195.19499999999999</v>
      </c>
      <c r="I145" s="220"/>
      <c r="J145" s="221">
        <f>ROUND(I145*H145,2)</f>
        <v>0</v>
      </c>
      <c r="K145" s="217" t="s">
        <v>175</v>
      </c>
      <c r="L145" s="46"/>
      <c r="M145" s="222" t="s">
        <v>20</v>
      </c>
      <c r="N145" s="223" t="s">
        <v>50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176</v>
      </c>
      <c r="AT145" s="226" t="s">
        <v>171</v>
      </c>
      <c r="AU145" s="226" t="s">
        <v>87</v>
      </c>
      <c r="AY145" s="19" t="s">
        <v>169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22</v>
      </c>
      <c r="BK145" s="227">
        <f>ROUND(I145*H145,2)</f>
        <v>0</v>
      </c>
      <c r="BL145" s="19" t="s">
        <v>176</v>
      </c>
      <c r="BM145" s="226" t="s">
        <v>779</v>
      </c>
    </row>
    <row r="146" s="2" customFormat="1">
      <c r="A146" s="40"/>
      <c r="B146" s="41"/>
      <c r="C146" s="42"/>
      <c r="D146" s="228" t="s">
        <v>178</v>
      </c>
      <c r="E146" s="42"/>
      <c r="F146" s="229" t="s">
        <v>780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178</v>
      </c>
      <c r="AU146" s="19" t="s">
        <v>87</v>
      </c>
    </row>
    <row r="147" s="2" customFormat="1" ht="24.15" customHeight="1">
      <c r="A147" s="40"/>
      <c r="B147" s="41"/>
      <c r="C147" s="215" t="s">
        <v>8</v>
      </c>
      <c r="D147" s="215" t="s">
        <v>171</v>
      </c>
      <c r="E147" s="216" t="s">
        <v>781</v>
      </c>
      <c r="F147" s="217" t="s">
        <v>782</v>
      </c>
      <c r="G147" s="218" t="s">
        <v>127</v>
      </c>
      <c r="H147" s="219">
        <v>101.901</v>
      </c>
      <c r="I147" s="220"/>
      <c r="J147" s="221">
        <f>ROUND(I147*H147,2)</f>
        <v>0</v>
      </c>
      <c r="K147" s="217" t="s">
        <v>175</v>
      </c>
      <c r="L147" s="46"/>
      <c r="M147" s="222" t="s">
        <v>20</v>
      </c>
      <c r="N147" s="223" t="s">
        <v>50</v>
      </c>
      <c r="O147" s="86"/>
      <c r="P147" s="224">
        <f>O147*H147</f>
        <v>0</v>
      </c>
      <c r="Q147" s="224">
        <v>0.0041900000000000001</v>
      </c>
      <c r="R147" s="224">
        <f>Q147*H147</f>
        <v>0.42696518999999999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176</v>
      </c>
      <c r="AT147" s="226" t="s">
        <v>171</v>
      </c>
      <c r="AU147" s="226" t="s">
        <v>87</v>
      </c>
      <c r="AY147" s="19" t="s">
        <v>169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22</v>
      </c>
      <c r="BK147" s="227">
        <f>ROUND(I147*H147,2)</f>
        <v>0</v>
      </c>
      <c r="BL147" s="19" t="s">
        <v>176</v>
      </c>
      <c r="BM147" s="226" t="s">
        <v>783</v>
      </c>
    </row>
    <row r="148" s="2" customFormat="1">
      <c r="A148" s="40"/>
      <c r="B148" s="41"/>
      <c r="C148" s="42"/>
      <c r="D148" s="228" t="s">
        <v>178</v>
      </c>
      <c r="E148" s="42"/>
      <c r="F148" s="229" t="s">
        <v>784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178</v>
      </c>
      <c r="AU148" s="19" t="s">
        <v>87</v>
      </c>
    </row>
    <row r="149" s="13" customFormat="1">
      <c r="A149" s="13"/>
      <c r="B149" s="233"/>
      <c r="C149" s="234"/>
      <c r="D149" s="235" t="s">
        <v>180</v>
      </c>
      <c r="E149" s="236" t="s">
        <v>20</v>
      </c>
      <c r="F149" s="237" t="s">
        <v>774</v>
      </c>
      <c r="G149" s="234"/>
      <c r="H149" s="236" t="s">
        <v>20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180</v>
      </c>
      <c r="AU149" s="243" t="s">
        <v>87</v>
      </c>
      <c r="AV149" s="13" t="s">
        <v>22</v>
      </c>
      <c r="AW149" s="13" t="s">
        <v>182</v>
      </c>
      <c r="AX149" s="13" t="s">
        <v>79</v>
      </c>
      <c r="AY149" s="243" t="s">
        <v>169</v>
      </c>
    </row>
    <row r="150" s="14" customFormat="1">
      <c r="A150" s="14"/>
      <c r="B150" s="244"/>
      <c r="C150" s="245"/>
      <c r="D150" s="235" t="s">
        <v>180</v>
      </c>
      <c r="E150" s="246" t="s">
        <v>20</v>
      </c>
      <c r="F150" s="247" t="s">
        <v>785</v>
      </c>
      <c r="G150" s="245"/>
      <c r="H150" s="248">
        <v>101.900699311845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180</v>
      </c>
      <c r="AU150" s="254" t="s">
        <v>87</v>
      </c>
      <c r="AV150" s="14" t="s">
        <v>87</v>
      </c>
      <c r="AW150" s="14" t="s">
        <v>182</v>
      </c>
      <c r="AX150" s="14" t="s">
        <v>79</v>
      </c>
      <c r="AY150" s="254" t="s">
        <v>169</v>
      </c>
    </row>
    <row r="151" s="2" customFormat="1" ht="24.15" customHeight="1">
      <c r="A151" s="40"/>
      <c r="B151" s="41"/>
      <c r="C151" s="215" t="s">
        <v>256</v>
      </c>
      <c r="D151" s="215" t="s">
        <v>171</v>
      </c>
      <c r="E151" s="216" t="s">
        <v>786</v>
      </c>
      <c r="F151" s="217" t="s">
        <v>787</v>
      </c>
      <c r="G151" s="218" t="s">
        <v>127</v>
      </c>
      <c r="H151" s="219">
        <v>101.901</v>
      </c>
      <c r="I151" s="220"/>
      <c r="J151" s="221">
        <f>ROUND(I151*H151,2)</f>
        <v>0</v>
      </c>
      <c r="K151" s="217" t="s">
        <v>175</v>
      </c>
      <c r="L151" s="46"/>
      <c r="M151" s="222" t="s">
        <v>20</v>
      </c>
      <c r="N151" s="223" t="s">
        <v>50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176</v>
      </c>
      <c r="AT151" s="226" t="s">
        <v>171</v>
      </c>
      <c r="AU151" s="226" t="s">
        <v>87</v>
      </c>
      <c r="AY151" s="19" t="s">
        <v>169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176</v>
      </c>
      <c r="BM151" s="226" t="s">
        <v>788</v>
      </c>
    </row>
    <row r="152" s="2" customFormat="1">
      <c r="A152" s="40"/>
      <c r="B152" s="41"/>
      <c r="C152" s="42"/>
      <c r="D152" s="228" t="s">
        <v>178</v>
      </c>
      <c r="E152" s="42"/>
      <c r="F152" s="229" t="s">
        <v>789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178</v>
      </c>
      <c r="AU152" s="19" t="s">
        <v>87</v>
      </c>
    </row>
    <row r="153" s="2" customFormat="1" ht="24.15" customHeight="1">
      <c r="A153" s="40"/>
      <c r="B153" s="41"/>
      <c r="C153" s="215" t="s">
        <v>266</v>
      </c>
      <c r="D153" s="215" t="s">
        <v>171</v>
      </c>
      <c r="E153" s="216" t="s">
        <v>790</v>
      </c>
      <c r="F153" s="217" t="s">
        <v>791</v>
      </c>
      <c r="G153" s="218" t="s">
        <v>324</v>
      </c>
      <c r="H153" s="219">
        <v>4.4009999999999998</v>
      </c>
      <c r="I153" s="220"/>
      <c r="J153" s="221">
        <f>ROUND(I153*H153,2)</f>
        <v>0</v>
      </c>
      <c r="K153" s="217" t="s">
        <v>175</v>
      </c>
      <c r="L153" s="46"/>
      <c r="M153" s="222" t="s">
        <v>20</v>
      </c>
      <c r="N153" s="223" t="s">
        <v>50</v>
      </c>
      <c r="O153" s="86"/>
      <c r="P153" s="224">
        <f>O153*H153</f>
        <v>0</v>
      </c>
      <c r="Q153" s="224">
        <v>1.0606199999999999</v>
      </c>
      <c r="R153" s="224">
        <f>Q153*H153</f>
        <v>4.6677886199999996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176</v>
      </c>
      <c r="AT153" s="226" t="s">
        <v>171</v>
      </c>
      <c r="AU153" s="226" t="s">
        <v>87</v>
      </c>
      <c r="AY153" s="19" t="s">
        <v>169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22</v>
      </c>
      <c r="BK153" s="227">
        <f>ROUND(I153*H153,2)</f>
        <v>0</v>
      </c>
      <c r="BL153" s="19" t="s">
        <v>176</v>
      </c>
      <c r="BM153" s="226" t="s">
        <v>792</v>
      </c>
    </row>
    <row r="154" s="2" customFormat="1">
      <c r="A154" s="40"/>
      <c r="B154" s="41"/>
      <c r="C154" s="42"/>
      <c r="D154" s="228" t="s">
        <v>178</v>
      </c>
      <c r="E154" s="42"/>
      <c r="F154" s="229" t="s">
        <v>793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178</v>
      </c>
      <c r="AU154" s="19" t="s">
        <v>87</v>
      </c>
    </row>
    <row r="155" s="14" customFormat="1">
      <c r="A155" s="14"/>
      <c r="B155" s="244"/>
      <c r="C155" s="245"/>
      <c r="D155" s="235" t="s">
        <v>180</v>
      </c>
      <c r="E155" s="245"/>
      <c r="F155" s="247" t="s">
        <v>794</v>
      </c>
      <c r="G155" s="245"/>
      <c r="H155" s="248">
        <v>4.4009999999999998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180</v>
      </c>
      <c r="AU155" s="254" t="s">
        <v>87</v>
      </c>
      <c r="AV155" s="14" t="s">
        <v>87</v>
      </c>
      <c r="AW155" s="14" t="s">
        <v>4</v>
      </c>
      <c r="AX155" s="14" t="s">
        <v>22</v>
      </c>
      <c r="AY155" s="254" t="s">
        <v>169</v>
      </c>
    </row>
    <row r="156" s="12" customFormat="1" ht="22.8" customHeight="1">
      <c r="A156" s="12"/>
      <c r="B156" s="199"/>
      <c r="C156" s="200"/>
      <c r="D156" s="201" t="s">
        <v>78</v>
      </c>
      <c r="E156" s="213" t="s">
        <v>129</v>
      </c>
      <c r="F156" s="213" t="s">
        <v>795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SUM(P157:P206)</f>
        <v>0</v>
      </c>
      <c r="Q156" s="207"/>
      <c r="R156" s="208">
        <f>SUM(R157:R206)</f>
        <v>74.56189766</v>
      </c>
      <c r="S156" s="207"/>
      <c r="T156" s="209">
        <f>SUM(T157:T206)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22</v>
      </c>
      <c r="AT156" s="211" t="s">
        <v>78</v>
      </c>
      <c r="AU156" s="211" t="s">
        <v>22</v>
      </c>
      <c r="AY156" s="210" t="s">
        <v>169</v>
      </c>
      <c r="BK156" s="212">
        <f>SUM(BK157:BK206)</f>
        <v>0</v>
      </c>
    </row>
    <row r="157" s="2" customFormat="1" ht="49.05" customHeight="1">
      <c r="A157" s="40"/>
      <c r="B157" s="41"/>
      <c r="C157" s="215" t="s">
        <v>273</v>
      </c>
      <c r="D157" s="215" t="s">
        <v>171</v>
      </c>
      <c r="E157" s="216" t="s">
        <v>796</v>
      </c>
      <c r="F157" s="217" t="s">
        <v>797</v>
      </c>
      <c r="G157" s="218" t="s">
        <v>174</v>
      </c>
      <c r="H157" s="219">
        <v>23.443999999999999</v>
      </c>
      <c r="I157" s="220"/>
      <c r="J157" s="221">
        <f>ROUND(I157*H157,2)</f>
        <v>0</v>
      </c>
      <c r="K157" s="217" t="s">
        <v>175</v>
      </c>
      <c r="L157" s="46"/>
      <c r="M157" s="222" t="s">
        <v>20</v>
      </c>
      <c r="N157" s="223" t="s">
        <v>50</v>
      </c>
      <c r="O157" s="86"/>
      <c r="P157" s="224">
        <f>O157*H157</f>
        <v>0</v>
      </c>
      <c r="Q157" s="224">
        <v>2.5360200000000002</v>
      </c>
      <c r="R157" s="224">
        <f>Q157*H157</f>
        <v>59.454452879999998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176</v>
      </c>
      <c r="AT157" s="226" t="s">
        <v>171</v>
      </c>
      <c r="AU157" s="226" t="s">
        <v>87</v>
      </c>
      <c r="AY157" s="19" t="s">
        <v>169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22</v>
      </c>
      <c r="BK157" s="227">
        <f>ROUND(I157*H157,2)</f>
        <v>0</v>
      </c>
      <c r="BL157" s="19" t="s">
        <v>176</v>
      </c>
      <c r="BM157" s="226" t="s">
        <v>798</v>
      </c>
    </row>
    <row r="158" s="2" customFormat="1">
      <c r="A158" s="40"/>
      <c r="B158" s="41"/>
      <c r="C158" s="42"/>
      <c r="D158" s="228" t="s">
        <v>178</v>
      </c>
      <c r="E158" s="42"/>
      <c r="F158" s="229" t="s">
        <v>799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178</v>
      </c>
      <c r="AU158" s="19" t="s">
        <v>87</v>
      </c>
    </row>
    <row r="159" s="13" customFormat="1">
      <c r="A159" s="13"/>
      <c r="B159" s="233"/>
      <c r="C159" s="234"/>
      <c r="D159" s="235" t="s">
        <v>180</v>
      </c>
      <c r="E159" s="236" t="s">
        <v>20</v>
      </c>
      <c r="F159" s="237" t="s">
        <v>800</v>
      </c>
      <c r="G159" s="234"/>
      <c r="H159" s="236" t="s">
        <v>20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180</v>
      </c>
      <c r="AU159" s="243" t="s">
        <v>87</v>
      </c>
      <c r="AV159" s="13" t="s">
        <v>22</v>
      </c>
      <c r="AW159" s="13" t="s">
        <v>182</v>
      </c>
      <c r="AX159" s="13" t="s">
        <v>79</v>
      </c>
      <c r="AY159" s="243" t="s">
        <v>169</v>
      </c>
    </row>
    <row r="160" s="14" customFormat="1">
      <c r="A160" s="14"/>
      <c r="B160" s="244"/>
      <c r="C160" s="245"/>
      <c r="D160" s="235" t="s">
        <v>180</v>
      </c>
      <c r="E160" s="246" t="s">
        <v>20</v>
      </c>
      <c r="F160" s="247" t="s">
        <v>801</v>
      </c>
      <c r="G160" s="245"/>
      <c r="H160" s="248">
        <v>1.2825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180</v>
      </c>
      <c r="AU160" s="254" t="s">
        <v>87</v>
      </c>
      <c r="AV160" s="14" t="s">
        <v>87</v>
      </c>
      <c r="AW160" s="14" t="s">
        <v>182</v>
      </c>
      <c r="AX160" s="14" t="s">
        <v>79</v>
      </c>
      <c r="AY160" s="254" t="s">
        <v>169</v>
      </c>
    </row>
    <row r="161" s="14" customFormat="1">
      <c r="A161" s="14"/>
      <c r="B161" s="244"/>
      <c r="C161" s="245"/>
      <c r="D161" s="235" t="s">
        <v>180</v>
      </c>
      <c r="E161" s="246" t="s">
        <v>20</v>
      </c>
      <c r="F161" s="247" t="s">
        <v>802</v>
      </c>
      <c r="G161" s="245"/>
      <c r="H161" s="248">
        <v>2.1870000000000003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180</v>
      </c>
      <c r="AU161" s="254" t="s">
        <v>87</v>
      </c>
      <c r="AV161" s="14" t="s">
        <v>87</v>
      </c>
      <c r="AW161" s="14" t="s">
        <v>182</v>
      </c>
      <c r="AX161" s="14" t="s">
        <v>79</v>
      </c>
      <c r="AY161" s="254" t="s">
        <v>169</v>
      </c>
    </row>
    <row r="162" s="13" customFormat="1">
      <c r="A162" s="13"/>
      <c r="B162" s="233"/>
      <c r="C162" s="234"/>
      <c r="D162" s="235" t="s">
        <v>180</v>
      </c>
      <c r="E162" s="236" t="s">
        <v>20</v>
      </c>
      <c r="F162" s="237" t="s">
        <v>803</v>
      </c>
      <c r="G162" s="234"/>
      <c r="H162" s="236" t="s">
        <v>20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180</v>
      </c>
      <c r="AU162" s="243" t="s">
        <v>87</v>
      </c>
      <c r="AV162" s="13" t="s">
        <v>22</v>
      </c>
      <c r="AW162" s="13" t="s">
        <v>182</v>
      </c>
      <c r="AX162" s="13" t="s">
        <v>79</v>
      </c>
      <c r="AY162" s="243" t="s">
        <v>169</v>
      </c>
    </row>
    <row r="163" s="14" customFormat="1">
      <c r="A163" s="14"/>
      <c r="B163" s="244"/>
      <c r="C163" s="245"/>
      <c r="D163" s="235" t="s">
        <v>180</v>
      </c>
      <c r="E163" s="246" t="s">
        <v>20</v>
      </c>
      <c r="F163" s="247" t="s">
        <v>804</v>
      </c>
      <c r="G163" s="245"/>
      <c r="H163" s="248">
        <v>6.8264999999999993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180</v>
      </c>
      <c r="AU163" s="254" t="s">
        <v>87</v>
      </c>
      <c r="AV163" s="14" t="s">
        <v>87</v>
      </c>
      <c r="AW163" s="14" t="s">
        <v>182</v>
      </c>
      <c r="AX163" s="14" t="s">
        <v>79</v>
      </c>
      <c r="AY163" s="254" t="s">
        <v>169</v>
      </c>
    </row>
    <row r="164" s="13" customFormat="1">
      <c r="A164" s="13"/>
      <c r="B164" s="233"/>
      <c r="C164" s="234"/>
      <c r="D164" s="235" t="s">
        <v>180</v>
      </c>
      <c r="E164" s="236" t="s">
        <v>20</v>
      </c>
      <c r="F164" s="237" t="s">
        <v>805</v>
      </c>
      <c r="G164" s="234"/>
      <c r="H164" s="236" t="s">
        <v>20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180</v>
      </c>
      <c r="AU164" s="243" t="s">
        <v>87</v>
      </c>
      <c r="AV164" s="13" t="s">
        <v>22</v>
      </c>
      <c r="AW164" s="13" t="s">
        <v>182</v>
      </c>
      <c r="AX164" s="13" t="s">
        <v>79</v>
      </c>
      <c r="AY164" s="243" t="s">
        <v>169</v>
      </c>
    </row>
    <row r="165" s="14" customFormat="1">
      <c r="A165" s="14"/>
      <c r="B165" s="244"/>
      <c r="C165" s="245"/>
      <c r="D165" s="235" t="s">
        <v>180</v>
      </c>
      <c r="E165" s="246" t="s">
        <v>20</v>
      </c>
      <c r="F165" s="247" t="s">
        <v>806</v>
      </c>
      <c r="G165" s="245"/>
      <c r="H165" s="248">
        <v>12.045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180</v>
      </c>
      <c r="AU165" s="254" t="s">
        <v>87</v>
      </c>
      <c r="AV165" s="14" t="s">
        <v>87</v>
      </c>
      <c r="AW165" s="14" t="s">
        <v>182</v>
      </c>
      <c r="AX165" s="14" t="s">
        <v>79</v>
      </c>
      <c r="AY165" s="254" t="s">
        <v>169</v>
      </c>
    </row>
    <row r="166" s="13" customFormat="1">
      <c r="A166" s="13"/>
      <c r="B166" s="233"/>
      <c r="C166" s="234"/>
      <c r="D166" s="235" t="s">
        <v>180</v>
      </c>
      <c r="E166" s="236" t="s">
        <v>20</v>
      </c>
      <c r="F166" s="237" t="s">
        <v>807</v>
      </c>
      <c r="G166" s="234"/>
      <c r="H166" s="236" t="s">
        <v>20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180</v>
      </c>
      <c r="AU166" s="243" t="s">
        <v>87</v>
      </c>
      <c r="AV166" s="13" t="s">
        <v>22</v>
      </c>
      <c r="AW166" s="13" t="s">
        <v>182</v>
      </c>
      <c r="AX166" s="13" t="s">
        <v>79</v>
      </c>
      <c r="AY166" s="243" t="s">
        <v>169</v>
      </c>
    </row>
    <row r="167" s="14" customFormat="1">
      <c r="A167" s="14"/>
      <c r="B167" s="244"/>
      <c r="C167" s="245"/>
      <c r="D167" s="235" t="s">
        <v>180</v>
      </c>
      <c r="E167" s="246" t="s">
        <v>20</v>
      </c>
      <c r="F167" s="247" t="s">
        <v>808</v>
      </c>
      <c r="G167" s="245"/>
      <c r="H167" s="248">
        <v>0.33187500000000003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180</v>
      </c>
      <c r="AU167" s="254" t="s">
        <v>87</v>
      </c>
      <c r="AV167" s="14" t="s">
        <v>87</v>
      </c>
      <c r="AW167" s="14" t="s">
        <v>182</v>
      </c>
      <c r="AX167" s="14" t="s">
        <v>79</v>
      </c>
      <c r="AY167" s="254" t="s">
        <v>169</v>
      </c>
    </row>
    <row r="168" s="14" customFormat="1">
      <c r="A168" s="14"/>
      <c r="B168" s="244"/>
      <c r="C168" s="245"/>
      <c r="D168" s="235" t="s">
        <v>180</v>
      </c>
      <c r="E168" s="246" t="s">
        <v>20</v>
      </c>
      <c r="F168" s="247" t="s">
        <v>809</v>
      </c>
      <c r="G168" s="245"/>
      <c r="H168" s="248">
        <v>0.17500000000000002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180</v>
      </c>
      <c r="AU168" s="254" t="s">
        <v>87</v>
      </c>
      <c r="AV168" s="14" t="s">
        <v>87</v>
      </c>
      <c r="AW168" s="14" t="s">
        <v>182</v>
      </c>
      <c r="AX168" s="14" t="s">
        <v>79</v>
      </c>
      <c r="AY168" s="254" t="s">
        <v>169</v>
      </c>
    </row>
    <row r="169" s="13" customFormat="1">
      <c r="A169" s="13"/>
      <c r="B169" s="233"/>
      <c r="C169" s="234"/>
      <c r="D169" s="235" t="s">
        <v>180</v>
      </c>
      <c r="E169" s="236" t="s">
        <v>20</v>
      </c>
      <c r="F169" s="237" t="s">
        <v>810</v>
      </c>
      <c r="G169" s="234"/>
      <c r="H169" s="236" t="s">
        <v>20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180</v>
      </c>
      <c r="AU169" s="243" t="s">
        <v>87</v>
      </c>
      <c r="AV169" s="13" t="s">
        <v>22</v>
      </c>
      <c r="AW169" s="13" t="s">
        <v>182</v>
      </c>
      <c r="AX169" s="13" t="s">
        <v>79</v>
      </c>
      <c r="AY169" s="243" t="s">
        <v>169</v>
      </c>
    </row>
    <row r="170" s="14" customFormat="1">
      <c r="A170" s="14"/>
      <c r="B170" s="244"/>
      <c r="C170" s="245"/>
      <c r="D170" s="235" t="s">
        <v>180</v>
      </c>
      <c r="E170" s="246" t="s">
        <v>20</v>
      </c>
      <c r="F170" s="247" t="s">
        <v>811</v>
      </c>
      <c r="G170" s="245"/>
      <c r="H170" s="248">
        <v>0.39374999999999999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180</v>
      </c>
      <c r="AU170" s="254" t="s">
        <v>87</v>
      </c>
      <c r="AV170" s="14" t="s">
        <v>87</v>
      </c>
      <c r="AW170" s="14" t="s">
        <v>182</v>
      </c>
      <c r="AX170" s="14" t="s">
        <v>79</v>
      </c>
      <c r="AY170" s="254" t="s">
        <v>169</v>
      </c>
    </row>
    <row r="171" s="14" customFormat="1">
      <c r="A171" s="14"/>
      <c r="B171" s="244"/>
      <c r="C171" s="245"/>
      <c r="D171" s="235" t="s">
        <v>180</v>
      </c>
      <c r="E171" s="246" t="s">
        <v>20</v>
      </c>
      <c r="F171" s="247" t="s">
        <v>812</v>
      </c>
      <c r="G171" s="245"/>
      <c r="H171" s="248">
        <v>0.20250000000000001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180</v>
      </c>
      <c r="AU171" s="254" t="s">
        <v>87</v>
      </c>
      <c r="AV171" s="14" t="s">
        <v>87</v>
      </c>
      <c r="AW171" s="14" t="s">
        <v>182</v>
      </c>
      <c r="AX171" s="14" t="s">
        <v>79</v>
      </c>
      <c r="AY171" s="254" t="s">
        <v>169</v>
      </c>
    </row>
    <row r="172" s="2" customFormat="1" ht="49.05" customHeight="1">
      <c r="A172" s="40"/>
      <c r="B172" s="41"/>
      <c r="C172" s="215" t="s">
        <v>279</v>
      </c>
      <c r="D172" s="215" t="s">
        <v>171</v>
      </c>
      <c r="E172" s="216" t="s">
        <v>813</v>
      </c>
      <c r="F172" s="217" t="s">
        <v>814</v>
      </c>
      <c r="G172" s="218" t="s">
        <v>127</v>
      </c>
      <c r="H172" s="219">
        <v>73.143000000000001</v>
      </c>
      <c r="I172" s="220"/>
      <c r="J172" s="221">
        <f>ROUND(I172*H172,2)</f>
        <v>0</v>
      </c>
      <c r="K172" s="217" t="s">
        <v>175</v>
      </c>
      <c r="L172" s="46"/>
      <c r="M172" s="222" t="s">
        <v>20</v>
      </c>
      <c r="N172" s="223" t="s">
        <v>50</v>
      </c>
      <c r="O172" s="86"/>
      <c r="P172" s="224">
        <f>O172*H172</f>
        <v>0</v>
      </c>
      <c r="Q172" s="224">
        <v>0.00247</v>
      </c>
      <c r="R172" s="224">
        <f>Q172*H172</f>
        <v>0.18066320999999999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176</v>
      </c>
      <c r="AT172" s="226" t="s">
        <v>171</v>
      </c>
      <c r="AU172" s="226" t="s">
        <v>87</v>
      </c>
      <c r="AY172" s="19" t="s">
        <v>169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22</v>
      </c>
      <c r="BK172" s="227">
        <f>ROUND(I172*H172,2)</f>
        <v>0</v>
      </c>
      <c r="BL172" s="19" t="s">
        <v>176</v>
      </c>
      <c r="BM172" s="226" t="s">
        <v>815</v>
      </c>
    </row>
    <row r="173" s="2" customFormat="1">
      <c r="A173" s="40"/>
      <c r="B173" s="41"/>
      <c r="C173" s="42"/>
      <c r="D173" s="228" t="s">
        <v>178</v>
      </c>
      <c r="E173" s="42"/>
      <c r="F173" s="229" t="s">
        <v>816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178</v>
      </c>
      <c r="AU173" s="19" t="s">
        <v>87</v>
      </c>
    </row>
    <row r="174" s="13" customFormat="1">
      <c r="A174" s="13"/>
      <c r="B174" s="233"/>
      <c r="C174" s="234"/>
      <c r="D174" s="235" t="s">
        <v>180</v>
      </c>
      <c r="E174" s="236" t="s">
        <v>20</v>
      </c>
      <c r="F174" s="237" t="s">
        <v>800</v>
      </c>
      <c r="G174" s="234"/>
      <c r="H174" s="236" t="s">
        <v>20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180</v>
      </c>
      <c r="AU174" s="243" t="s">
        <v>87</v>
      </c>
      <c r="AV174" s="13" t="s">
        <v>22</v>
      </c>
      <c r="AW174" s="13" t="s">
        <v>182</v>
      </c>
      <c r="AX174" s="13" t="s">
        <v>79</v>
      </c>
      <c r="AY174" s="243" t="s">
        <v>169</v>
      </c>
    </row>
    <row r="175" s="14" customFormat="1">
      <c r="A175" s="14"/>
      <c r="B175" s="244"/>
      <c r="C175" s="245"/>
      <c r="D175" s="235" t="s">
        <v>180</v>
      </c>
      <c r="E175" s="246" t="s">
        <v>20</v>
      </c>
      <c r="F175" s="247" t="s">
        <v>817</v>
      </c>
      <c r="G175" s="245"/>
      <c r="H175" s="248">
        <v>2.2999999999999998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180</v>
      </c>
      <c r="AU175" s="254" t="s">
        <v>87</v>
      </c>
      <c r="AV175" s="14" t="s">
        <v>87</v>
      </c>
      <c r="AW175" s="14" t="s">
        <v>182</v>
      </c>
      <c r="AX175" s="14" t="s">
        <v>79</v>
      </c>
      <c r="AY175" s="254" t="s">
        <v>169</v>
      </c>
    </row>
    <row r="176" s="14" customFormat="1">
      <c r="A176" s="14"/>
      <c r="B176" s="244"/>
      <c r="C176" s="245"/>
      <c r="D176" s="235" t="s">
        <v>180</v>
      </c>
      <c r="E176" s="246" t="s">
        <v>20</v>
      </c>
      <c r="F176" s="247" t="s">
        <v>818</v>
      </c>
      <c r="G176" s="245"/>
      <c r="H176" s="248">
        <v>17.57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180</v>
      </c>
      <c r="AU176" s="254" t="s">
        <v>87</v>
      </c>
      <c r="AV176" s="14" t="s">
        <v>87</v>
      </c>
      <c r="AW176" s="14" t="s">
        <v>182</v>
      </c>
      <c r="AX176" s="14" t="s">
        <v>79</v>
      </c>
      <c r="AY176" s="254" t="s">
        <v>169</v>
      </c>
    </row>
    <row r="177" s="13" customFormat="1">
      <c r="A177" s="13"/>
      <c r="B177" s="233"/>
      <c r="C177" s="234"/>
      <c r="D177" s="235" t="s">
        <v>180</v>
      </c>
      <c r="E177" s="236" t="s">
        <v>20</v>
      </c>
      <c r="F177" s="237" t="s">
        <v>803</v>
      </c>
      <c r="G177" s="234"/>
      <c r="H177" s="236" t="s">
        <v>20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180</v>
      </c>
      <c r="AU177" s="243" t="s">
        <v>87</v>
      </c>
      <c r="AV177" s="13" t="s">
        <v>22</v>
      </c>
      <c r="AW177" s="13" t="s">
        <v>182</v>
      </c>
      <c r="AX177" s="13" t="s">
        <v>79</v>
      </c>
      <c r="AY177" s="243" t="s">
        <v>169</v>
      </c>
    </row>
    <row r="178" s="14" customFormat="1">
      <c r="A178" s="14"/>
      <c r="B178" s="244"/>
      <c r="C178" s="245"/>
      <c r="D178" s="235" t="s">
        <v>180</v>
      </c>
      <c r="E178" s="246" t="s">
        <v>20</v>
      </c>
      <c r="F178" s="247" t="s">
        <v>819</v>
      </c>
      <c r="G178" s="245"/>
      <c r="H178" s="248">
        <v>5.79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180</v>
      </c>
      <c r="AU178" s="254" t="s">
        <v>87</v>
      </c>
      <c r="AV178" s="14" t="s">
        <v>87</v>
      </c>
      <c r="AW178" s="14" t="s">
        <v>182</v>
      </c>
      <c r="AX178" s="14" t="s">
        <v>79</v>
      </c>
      <c r="AY178" s="254" t="s">
        <v>169</v>
      </c>
    </row>
    <row r="179" s="13" customFormat="1">
      <c r="A179" s="13"/>
      <c r="B179" s="233"/>
      <c r="C179" s="234"/>
      <c r="D179" s="235" t="s">
        <v>180</v>
      </c>
      <c r="E179" s="236" t="s">
        <v>20</v>
      </c>
      <c r="F179" s="237" t="s">
        <v>805</v>
      </c>
      <c r="G179" s="234"/>
      <c r="H179" s="236" t="s">
        <v>20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180</v>
      </c>
      <c r="AU179" s="243" t="s">
        <v>87</v>
      </c>
      <c r="AV179" s="13" t="s">
        <v>22</v>
      </c>
      <c r="AW179" s="13" t="s">
        <v>182</v>
      </c>
      <c r="AX179" s="13" t="s">
        <v>79</v>
      </c>
      <c r="AY179" s="243" t="s">
        <v>169</v>
      </c>
    </row>
    <row r="180" s="14" customFormat="1">
      <c r="A180" s="14"/>
      <c r="B180" s="244"/>
      <c r="C180" s="245"/>
      <c r="D180" s="235" t="s">
        <v>180</v>
      </c>
      <c r="E180" s="246" t="s">
        <v>20</v>
      </c>
      <c r="F180" s="247" t="s">
        <v>820</v>
      </c>
      <c r="G180" s="245"/>
      <c r="H180" s="248">
        <v>42.460000000000001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180</v>
      </c>
      <c r="AU180" s="254" t="s">
        <v>87</v>
      </c>
      <c r="AV180" s="14" t="s">
        <v>87</v>
      </c>
      <c r="AW180" s="14" t="s">
        <v>182</v>
      </c>
      <c r="AX180" s="14" t="s">
        <v>79</v>
      </c>
      <c r="AY180" s="254" t="s">
        <v>169</v>
      </c>
    </row>
    <row r="181" s="13" customFormat="1">
      <c r="A181" s="13"/>
      <c r="B181" s="233"/>
      <c r="C181" s="234"/>
      <c r="D181" s="235" t="s">
        <v>180</v>
      </c>
      <c r="E181" s="236" t="s">
        <v>20</v>
      </c>
      <c r="F181" s="237" t="s">
        <v>807</v>
      </c>
      <c r="G181" s="234"/>
      <c r="H181" s="236" t="s">
        <v>20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180</v>
      </c>
      <c r="AU181" s="243" t="s">
        <v>87</v>
      </c>
      <c r="AV181" s="13" t="s">
        <v>22</v>
      </c>
      <c r="AW181" s="13" t="s">
        <v>182</v>
      </c>
      <c r="AX181" s="13" t="s">
        <v>79</v>
      </c>
      <c r="AY181" s="243" t="s">
        <v>169</v>
      </c>
    </row>
    <row r="182" s="14" customFormat="1">
      <c r="A182" s="14"/>
      <c r="B182" s="244"/>
      <c r="C182" s="245"/>
      <c r="D182" s="235" t="s">
        <v>180</v>
      </c>
      <c r="E182" s="246" t="s">
        <v>20</v>
      </c>
      <c r="F182" s="247" t="s">
        <v>821</v>
      </c>
      <c r="G182" s="245"/>
      <c r="H182" s="248">
        <v>0.96250000000000002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180</v>
      </c>
      <c r="AU182" s="254" t="s">
        <v>87</v>
      </c>
      <c r="AV182" s="14" t="s">
        <v>87</v>
      </c>
      <c r="AW182" s="14" t="s">
        <v>182</v>
      </c>
      <c r="AX182" s="14" t="s">
        <v>79</v>
      </c>
      <c r="AY182" s="254" t="s">
        <v>169</v>
      </c>
    </row>
    <row r="183" s="14" customFormat="1">
      <c r="A183" s="14"/>
      <c r="B183" s="244"/>
      <c r="C183" s="245"/>
      <c r="D183" s="235" t="s">
        <v>180</v>
      </c>
      <c r="E183" s="246" t="s">
        <v>20</v>
      </c>
      <c r="F183" s="247" t="s">
        <v>822</v>
      </c>
      <c r="G183" s="245"/>
      <c r="H183" s="248">
        <v>1.3700000000000001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180</v>
      </c>
      <c r="AU183" s="254" t="s">
        <v>87</v>
      </c>
      <c r="AV183" s="14" t="s">
        <v>87</v>
      </c>
      <c r="AW183" s="14" t="s">
        <v>182</v>
      </c>
      <c r="AX183" s="14" t="s">
        <v>79</v>
      </c>
      <c r="AY183" s="254" t="s">
        <v>169</v>
      </c>
    </row>
    <row r="184" s="13" customFormat="1">
      <c r="A184" s="13"/>
      <c r="B184" s="233"/>
      <c r="C184" s="234"/>
      <c r="D184" s="235" t="s">
        <v>180</v>
      </c>
      <c r="E184" s="236" t="s">
        <v>20</v>
      </c>
      <c r="F184" s="237" t="s">
        <v>810</v>
      </c>
      <c r="G184" s="234"/>
      <c r="H184" s="236" t="s">
        <v>20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180</v>
      </c>
      <c r="AU184" s="243" t="s">
        <v>87</v>
      </c>
      <c r="AV184" s="13" t="s">
        <v>22</v>
      </c>
      <c r="AW184" s="13" t="s">
        <v>182</v>
      </c>
      <c r="AX184" s="13" t="s">
        <v>79</v>
      </c>
      <c r="AY184" s="243" t="s">
        <v>169</v>
      </c>
    </row>
    <row r="185" s="14" customFormat="1">
      <c r="A185" s="14"/>
      <c r="B185" s="244"/>
      <c r="C185" s="245"/>
      <c r="D185" s="235" t="s">
        <v>180</v>
      </c>
      <c r="E185" s="246" t="s">
        <v>20</v>
      </c>
      <c r="F185" s="247" t="s">
        <v>823</v>
      </c>
      <c r="G185" s="245"/>
      <c r="H185" s="248">
        <v>1.1000000000000001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180</v>
      </c>
      <c r="AU185" s="254" t="s">
        <v>87</v>
      </c>
      <c r="AV185" s="14" t="s">
        <v>87</v>
      </c>
      <c r="AW185" s="14" t="s">
        <v>182</v>
      </c>
      <c r="AX185" s="14" t="s">
        <v>79</v>
      </c>
      <c r="AY185" s="254" t="s">
        <v>169</v>
      </c>
    </row>
    <row r="186" s="14" customFormat="1">
      <c r="A186" s="14"/>
      <c r="B186" s="244"/>
      <c r="C186" s="245"/>
      <c r="D186" s="235" t="s">
        <v>180</v>
      </c>
      <c r="E186" s="246" t="s">
        <v>20</v>
      </c>
      <c r="F186" s="247" t="s">
        <v>824</v>
      </c>
      <c r="G186" s="245"/>
      <c r="H186" s="248">
        <v>1.5900000000000001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180</v>
      </c>
      <c r="AU186" s="254" t="s">
        <v>87</v>
      </c>
      <c r="AV186" s="14" t="s">
        <v>87</v>
      </c>
      <c r="AW186" s="14" t="s">
        <v>182</v>
      </c>
      <c r="AX186" s="14" t="s">
        <v>79</v>
      </c>
      <c r="AY186" s="254" t="s">
        <v>169</v>
      </c>
    </row>
    <row r="187" s="2" customFormat="1" ht="49.05" customHeight="1">
      <c r="A187" s="40"/>
      <c r="B187" s="41"/>
      <c r="C187" s="215" t="s">
        <v>286</v>
      </c>
      <c r="D187" s="215" t="s">
        <v>171</v>
      </c>
      <c r="E187" s="216" t="s">
        <v>825</v>
      </c>
      <c r="F187" s="217" t="s">
        <v>826</v>
      </c>
      <c r="G187" s="218" t="s">
        <v>127</v>
      </c>
      <c r="H187" s="219">
        <v>73.143000000000001</v>
      </c>
      <c r="I187" s="220"/>
      <c r="J187" s="221">
        <f>ROUND(I187*H187,2)</f>
        <v>0</v>
      </c>
      <c r="K187" s="217" t="s">
        <v>175</v>
      </c>
      <c r="L187" s="46"/>
      <c r="M187" s="222" t="s">
        <v>20</v>
      </c>
      <c r="N187" s="223" t="s">
        <v>50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176</v>
      </c>
      <c r="AT187" s="226" t="s">
        <v>171</v>
      </c>
      <c r="AU187" s="226" t="s">
        <v>87</v>
      </c>
      <c r="AY187" s="19" t="s">
        <v>169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22</v>
      </c>
      <c r="BK187" s="227">
        <f>ROUND(I187*H187,2)</f>
        <v>0</v>
      </c>
      <c r="BL187" s="19" t="s">
        <v>176</v>
      </c>
      <c r="BM187" s="226" t="s">
        <v>827</v>
      </c>
    </row>
    <row r="188" s="2" customFormat="1">
      <c r="A188" s="40"/>
      <c r="B188" s="41"/>
      <c r="C188" s="42"/>
      <c r="D188" s="228" t="s">
        <v>178</v>
      </c>
      <c r="E188" s="42"/>
      <c r="F188" s="229" t="s">
        <v>828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178</v>
      </c>
      <c r="AU188" s="19" t="s">
        <v>87</v>
      </c>
    </row>
    <row r="189" s="2" customFormat="1" ht="37.8" customHeight="1">
      <c r="A189" s="40"/>
      <c r="B189" s="41"/>
      <c r="C189" s="215" t="s">
        <v>292</v>
      </c>
      <c r="D189" s="215" t="s">
        <v>171</v>
      </c>
      <c r="E189" s="216" t="s">
        <v>829</v>
      </c>
      <c r="F189" s="217" t="s">
        <v>830</v>
      </c>
      <c r="G189" s="218" t="s">
        <v>324</v>
      </c>
      <c r="H189" s="219">
        <v>3.7509999999999999</v>
      </c>
      <c r="I189" s="220"/>
      <c r="J189" s="221">
        <f>ROUND(I189*H189,2)</f>
        <v>0</v>
      </c>
      <c r="K189" s="217" t="s">
        <v>175</v>
      </c>
      <c r="L189" s="46"/>
      <c r="M189" s="222" t="s">
        <v>20</v>
      </c>
      <c r="N189" s="223" t="s">
        <v>50</v>
      </c>
      <c r="O189" s="86"/>
      <c r="P189" s="224">
        <f>O189*H189</f>
        <v>0</v>
      </c>
      <c r="Q189" s="224">
        <v>1.10907</v>
      </c>
      <c r="R189" s="224">
        <f>Q189*H189</f>
        <v>4.1601215700000003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176</v>
      </c>
      <c r="AT189" s="226" t="s">
        <v>171</v>
      </c>
      <c r="AU189" s="226" t="s">
        <v>87</v>
      </c>
      <c r="AY189" s="19" t="s">
        <v>169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22</v>
      </c>
      <c r="BK189" s="227">
        <f>ROUND(I189*H189,2)</f>
        <v>0</v>
      </c>
      <c r="BL189" s="19" t="s">
        <v>176</v>
      </c>
      <c r="BM189" s="226" t="s">
        <v>831</v>
      </c>
    </row>
    <row r="190" s="2" customFormat="1">
      <c r="A190" s="40"/>
      <c r="B190" s="41"/>
      <c r="C190" s="42"/>
      <c r="D190" s="228" t="s">
        <v>178</v>
      </c>
      <c r="E190" s="42"/>
      <c r="F190" s="229" t="s">
        <v>832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178</v>
      </c>
      <c r="AU190" s="19" t="s">
        <v>87</v>
      </c>
    </row>
    <row r="191" s="14" customFormat="1">
      <c r="A191" s="14"/>
      <c r="B191" s="244"/>
      <c r="C191" s="245"/>
      <c r="D191" s="235" t="s">
        <v>180</v>
      </c>
      <c r="E191" s="245"/>
      <c r="F191" s="247" t="s">
        <v>833</v>
      </c>
      <c r="G191" s="245"/>
      <c r="H191" s="248">
        <v>3.7509999999999999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180</v>
      </c>
      <c r="AU191" s="254" t="s">
        <v>87</v>
      </c>
      <c r="AV191" s="14" t="s">
        <v>87</v>
      </c>
      <c r="AW191" s="14" t="s">
        <v>4</v>
      </c>
      <c r="AX191" s="14" t="s">
        <v>22</v>
      </c>
      <c r="AY191" s="254" t="s">
        <v>169</v>
      </c>
    </row>
    <row r="192" s="2" customFormat="1" ht="37.8" customHeight="1">
      <c r="A192" s="40"/>
      <c r="B192" s="41"/>
      <c r="C192" s="215" t="s">
        <v>300</v>
      </c>
      <c r="D192" s="215" t="s">
        <v>171</v>
      </c>
      <c r="E192" s="216" t="s">
        <v>834</v>
      </c>
      <c r="F192" s="217" t="s">
        <v>835</v>
      </c>
      <c r="G192" s="218" t="s">
        <v>440</v>
      </c>
      <c r="H192" s="219">
        <v>2</v>
      </c>
      <c r="I192" s="220"/>
      <c r="J192" s="221">
        <f>ROUND(I192*H192,2)</f>
        <v>0</v>
      </c>
      <c r="K192" s="217" t="s">
        <v>175</v>
      </c>
      <c r="L192" s="46"/>
      <c r="M192" s="222" t="s">
        <v>20</v>
      </c>
      <c r="N192" s="223" t="s">
        <v>50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176</v>
      </c>
      <c r="AT192" s="226" t="s">
        <v>171</v>
      </c>
      <c r="AU192" s="226" t="s">
        <v>87</v>
      </c>
      <c r="AY192" s="19" t="s">
        <v>169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22</v>
      </c>
      <c r="BK192" s="227">
        <f>ROUND(I192*H192,2)</f>
        <v>0</v>
      </c>
      <c r="BL192" s="19" t="s">
        <v>176</v>
      </c>
      <c r="BM192" s="226" t="s">
        <v>836</v>
      </c>
    </row>
    <row r="193" s="2" customFormat="1">
      <c r="A193" s="40"/>
      <c r="B193" s="41"/>
      <c r="C193" s="42"/>
      <c r="D193" s="228" t="s">
        <v>178</v>
      </c>
      <c r="E193" s="42"/>
      <c r="F193" s="229" t="s">
        <v>837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178</v>
      </c>
      <c r="AU193" s="19" t="s">
        <v>87</v>
      </c>
    </row>
    <row r="194" s="14" customFormat="1">
      <c r="A194" s="14"/>
      <c r="B194" s="244"/>
      <c r="C194" s="245"/>
      <c r="D194" s="235" t="s">
        <v>180</v>
      </c>
      <c r="E194" s="246" t="s">
        <v>20</v>
      </c>
      <c r="F194" s="247" t="s">
        <v>838</v>
      </c>
      <c r="G194" s="245"/>
      <c r="H194" s="248">
        <v>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180</v>
      </c>
      <c r="AU194" s="254" t="s">
        <v>87</v>
      </c>
      <c r="AV194" s="14" t="s">
        <v>87</v>
      </c>
      <c r="AW194" s="14" t="s">
        <v>182</v>
      </c>
      <c r="AX194" s="14" t="s">
        <v>79</v>
      </c>
      <c r="AY194" s="254" t="s">
        <v>169</v>
      </c>
    </row>
    <row r="195" s="2" customFormat="1" ht="33" customHeight="1">
      <c r="A195" s="40"/>
      <c r="B195" s="41"/>
      <c r="C195" s="267" t="s">
        <v>307</v>
      </c>
      <c r="D195" s="267" t="s">
        <v>274</v>
      </c>
      <c r="E195" s="268" t="s">
        <v>839</v>
      </c>
      <c r="F195" s="269" t="s">
        <v>840</v>
      </c>
      <c r="G195" s="270" t="s">
        <v>440</v>
      </c>
      <c r="H195" s="271">
        <v>1</v>
      </c>
      <c r="I195" s="272"/>
      <c r="J195" s="273">
        <f>ROUND(I195*H195,2)</f>
        <v>0</v>
      </c>
      <c r="K195" s="269" t="s">
        <v>20</v>
      </c>
      <c r="L195" s="274"/>
      <c r="M195" s="275" t="s">
        <v>20</v>
      </c>
      <c r="N195" s="276" t="s">
        <v>50</v>
      </c>
      <c r="O195" s="86"/>
      <c r="P195" s="224">
        <f>O195*H195</f>
        <v>0</v>
      </c>
      <c r="Q195" s="224">
        <v>6.9279999999999999</v>
      </c>
      <c r="R195" s="224">
        <f>Q195*H195</f>
        <v>6.9279999999999999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223</v>
      </c>
      <c r="AT195" s="226" t="s">
        <v>274</v>
      </c>
      <c r="AU195" s="226" t="s">
        <v>87</v>
      </c>
      <c r="AY195" s="19" t="s">
        <v>169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22</v>
      </c>
      <c r="BK195" s="227">
        <f>ROUND(I195*H195,2)</f>
        <v>0</v>
      </c>
      <c r="BL195" s="19" t="s">
        <v>176</v>
      </c>
      <c r="BM195" s="226" t="s">
        <v>841</v>
      </c>
    </row>
    <row r="196" s="2" customFormat="1" ht="33" customHeight="1">
      <c r="A196" s="40"/>
      <c r="B196" s="41"/>
      <c r="C196" s="267" t="s">
        <v>7</v>
      </c>
      <c r="D196" s="267" t="s">
        <v>274</v>
      </c>
      <c r="E196" s="268" t="s">
        <v>842</v>
      </c>
      <c r="F196" s="269" t="s">
        <v>843</v>
      </c>
      <c r="G196" s="270" t="s">
        <v>440</v>
      </c>
      <c r="H196" s="271">
        <v>1</v>
      </c>
      <c r="I196" s="272"/>
      <c r="J196" s="273">
        <f>ROUND(I196*H196,2)</f>
        <v>0</v>
      </c>
      <c r="K196" s="269" t="s">
        <v>20</v>
      </c>
      <c r="L196" s="274"/>
      <c r="M196" s="275" t="s">
        <v>20</v>
      </c>
      <c r="N196" s="276" t="s">
        <v>50</v>
      </c>
      <c r="O196" s="86"/>
      <c r="P196" s="224">
        <f>O196*H196</f>
        <v>0</v>
      </c>
      <c r="Q196" s="224">
        <v>3.1440000000000001</v>
      </c>
      <c r="R196" s="224">
        <f>Q196*H196</f>
        <v>3.1440000000000001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223</v>
      </c>
      <c r="AT196" s="226" t="s">
        <v>274</v>
      </c>
      <c r="AU196" s="226" t="s">
        <v>87</v>
      </c>
      <c r="AY196" s="19" t="s">
        <v>169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22</v>
      </c>
      <c r="BK196" s="227">
        <f>ROUND(I196*H196,2)</f>
        <v>0</v>
      </c>
      <c r="BL196" s="19" t="s">
        <v>176</v>
      </c>
      <c r="BM196" s="226" t="s">
        <v>844</v>
      </c>
    </row>
    <row r="197" s="2" customFormat="1" ht="24.15" customHeight="1">
      <c r="A197" s="40"/>
      <c r="B197" s="41"/>
      <c r="C197" s="215" t="s">
        <v>321</v>
      </c>
      <c r="D197" s="215" t="s">
        <v>171</v>
      </c>
      <c r="E197" s="216" t="s">
        <v>845</v>
      </c>
      <c r="F197" s="217" t="s">
        <v>846</v>
      </c>
      <c r="G197" s="218" t="s">
        <v>440</v>
      </c>
      <c r="H197" s="219">
        <v>1</v>
      </c>
      <c r="I197" s="220"/>
      <c r="J197" s="221">
        <f>ROUND(I197*H197,2)</f>
        <v>0</v>
      </c>
      <c r="K197" s="217" t="s">
        <v>20</v>
      </c>
      <c r="L197" s="46"/>
      <c r="M197" s="222" t="s">
        <v>20</v>
      </c>
      <c r="N197" s="223" t="s">
        <v>50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176</v>
      </c>
      <c r="AT197" s="226" t="s">
        <v>171</v>
      </c>
      <c r="AU197" s="226" t="s">
        <v>87</v>
      </c>
      <c r="AY197" s="19" t="s">
        <v>169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22</v>
      </c>
      <c r="BK197" s="227">
        <f>ROUND(I197*H197,2)</f>
        <v>0</v>
      </c>
      <c r="BL197" s="19" t="s">
        <v>176</v>
      </c>
      <c r="BM197" s="226" t="s">
        <v>847</v>
      </c>
    </row>
    <row r="198" s="14" customFormat="1">
      <c r="A198" s="14"/>
      <c r="B198" s="244"/>
      <c r="C198" s="245"/>
      <c r="D198" s="235" t="s">
        <v>180</v>
      </c>
      <c r="E198" s="246" t="s">
        <v>20</v>
      </c>
      <c r="F198" s="247" t="s">
        <v>848</v>
      </c>
      <c r="G198" s="245"/>
      <c r="H198" s="248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180</v>
      </c>
      <c r="AU198" s="254" t="s">
        <v>87</v>
      </c>
      <c r="AV198" s="14" t="s">
        <v>87</v>
      </c>
      <c r="AW198" s="14" t="s">
        <v>182</v>
      </c>
      <c r="AX198" s="14" t="s">
        <v>79</v>
      </c>
      <c r="AY198" s="254" t="s">
        <v>169</v>
      </c>
    </row>
    <row r="199" s="2" customFormat="1" ht="24.15" customHeight="1">
      <c r="A199" s="40"/>
      <c r="B199" s="41"/>
      <c r="C199" s="267" t="s">
        <v>327</v>
      </c>
      <c r="D199" s="267" t="s">
        <v>274</v>
      </c>
      <c r="E199" s="268" t="s">
        <v>849</v>
      </c>
      <c r="F199" s="269" t="s">
        <v>850</v>
      </c>
      <c r="G199" s="270" t="s">
        <v>480</v>
      </c>
      <c r="H199" s="271">
        <v>1</v>
      </c>
      <c r="I199" s="272"/>
      <c r="J199" s="273">
        <f>ROUND(I199*H199,2)</f>
        <v>0</v>
      </c>
      <c r="K199" s="269" t="s">
        <v>20</v>
      </c>
      <c r="L199" s="274"/>
      <c r="M199" s="275" t="s">
        <v>20</v>
      </c>
      <c r="N199" s="276" t="s">
        <v>50</v>
      </c>
      <c r="O199" s="86"/>
      <c r="P199" s="224">
        <f>O199*H199</f>
        <v>0</v>
      </c>
      <c r="Q199" s="224">
        <v>0.151</v>
      </c>
      <c r="R199" s="224">
        <f>Q199*H199</f>
        <v>0.151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223</v>
      </c>
      <c r="AT199" s="226" t="s">
        <v>274</v>
      </c>
      <c r="AU199" s="226" t="s">
        <v>87</v>
      </c>
      <c r="AY199" s="19" t="s">
        <v>169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22</v>
      </c>
      <c r="BK199" s="227">
        <f>ROUND(I199*H199,2)</f>
        <v>0</v>
      </c>
      <c r="BL199" s="19" t="s">
        <v>176</v>
      </c>
      <c r="BM199" s="226" t="s">
        <v>851</v>
      </c>
    </row>
    <row r="200" s="2" customFormat="1">
      <c r="A200" s="40"/>
      <c r="B200" s="41"/>
      <c r="C200" s="42"/>
      <c r="D200" s="235" t="s">
        <v>261</v>
      </c>
      <c r="E200" s="42"/>
      <c r="F200" s="266" t="s">
        <v>852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261</v>
      </c>
      <c r="AU200" s="19" t="s">
        <v>87</v>
      </c>
    </row>
    <row r="201" s="2" customFormat="1" ht="24.15" customHeight="1">
      <c r="A201" s="40"/>
      <c r="B201" s="41"/>
      <c r="C201" s="215" t="s">
        <v>333</v>
      </c>
      <c r="D201" s="215" t="s">
        <v>171</v>
      </c>
      <c r="E201" s="216" t="s">
        <v>853</v>
      </c>
      <c r="F201" s="217" t="s">
        <v>854</v>
      </c>
      <c r="G201" s="218" t="s">
        <v>440</v>
      </c>
      <c r="H201" s="219">
        <v>1</v>
      </c>
      <c r="I201" s="220"/>
      <c r="J201" s="221">
        <f>ROUND(I201*H201,2)</f>
        <v>0</v>
      </c>
      <c r="K201" s="217" t="s">
        <v>20</v>
      </c>
      <c r="L201" s="46"/>
      <c r="M201" s="222" t="s">
        <v>20</v>
      </c>
      <c r="N201" s="223" t="s">
        <v>50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176</v>
      </c>
      <c r="AT201" s="226" t="s">
        <v>171</v>
      </c>
      <c r="AU201" s="226" t="s">
        <v>87</v>
      </c>
      <c r="AY201" s="19" t="s">
        <v>169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22</v>
      </c>
      <c r="BK201" s="227">
        <f>ROUND(I201*H201,2)</f>
        <v>0</v>
      </c>
      <c r="BL201" s="19" t="s">
        <v>176</v>
      </c>
      <c r="BM201" s="226" t="s">
        <v>855</v>
      </c>
    </row>
    <row r="202" s="14" customFormat="1">
      <c r="A202" s="14"/>
      <c r="B202" s="244"/>
      <c r="C202" s="245"/>
      <c r="D202" s="235" t="s">
        <v>180</v>
      </c>
      <c r="E202" s="246" t="s">
        <v>20</v>
      </c>
      <c r="F202" s="247" t="s">
        <v>856</v>
      </c>
      <c r="G202" s="245"/>
      <c r="H202" s="248">
        <v>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180</v>
      </c>
      <c r="AU202" s="254" t="s">
        <v>87</v>
      </c>
      <c r="AV202" s="14" t="s">
        <v>87</v>
      </c>
      <c r="AW202" s="14" t="s">
        <v>182</v>
      </c>
      <c r="AX202" s="14" t="s">
        <v>79</v>
      </c>
      <c r="AY202" s="254" t="s">
        <v>169</v>
      </c>
    </row>
    <row r="203" s="2" customFormat="1" ht="24.15" customHeight="1">
      <c r="A203" s="40"/>
      <c r="B203" s="41"/>
      <c r="C203" s="267" t="s">
        <v>338</v>
      </c>
      <c r="D203" s="267" t="s">
        <v>274</v>
      </c>
      <c r="E203" s="268" t="s">
        <v>857</v>
      </c>
      <c r="F203" s="269" t="s">
        <v>858</v>
      </c>
      <c r="G203" s="270" t="s">
        <v>480</v>
      </c>
      <c r="H203" s="271">
        <v>1</v>
      </c>
      <c r="I203" s="272"/>
      <c r="J203" s="273">
        <f>ROUND(I203*H203,2)</f>
        <v>0</v>
      </c>
      <c r="K203" s="269" t="s">
        <v>20</v>
      </c>
      <c r="L203" s="274"/>
      <c r="M203" s="275" t="s">
        <v>20</v>
      </c>
      <c r="N203" s="276" t="s">
        <v>50</v>
      </c>
      <c r="O203" s="86"/>
      <c r="P203" s="224">
        <f>O203*H203</f>
        <v>0</v>
      </c>
      <c r="Q203" s="224">
        <v>0.378</v>
      </c>
      <c r="R203" s="224">
        <f>Q203*H203</f>
        <v>0.378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223</v>
      </c>
      <c r="AT203" s="226" t="s">
        <v>274</v>
      </c>
      <c r="AU203" s="226" t="s">
        <v>87</v>
      </c>
      <c r="AY203" s="19" t="s">
        <v>169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22</v>
      </c>
      <c r="BK203" s="227">
        <f>ROUND(I203*H203,2)</f>
        <v>0</v>
      </c>
      <c r="BL203" s="19" t="s">
        <v>176</v>
      </c>
      <c r="BM203" s="226" t="s">
        <v>859</v>
      </c>
    </row>
    <row r="204" s="2" customFormat="1">
      <c r="A204" s="40"/>
      <c r="B204" s="41"/>
      <c r="C204" s="42"/>
      <c r="D204" s="235" t="s">
        <v>261</v>
      </c>
      <c r="E204" s="42"/>
      <c r="F204" s="266" t="s">
        <v>852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261</v>
      </c>
      <c r="AU204" s="19" t="s">
        <v>87</v>
      </c>
    </row>
    <row r="205" s="2" customFormat="1" ht="44.25" customHeight="1">
      <c r="A205" s="40"/>
      <c r="B205" s="41"/>
      <c r="C205" s="215" t="s">
        <v>344</v>
      </c>
      <c r="D205" s="215" t="s">
        <v>171</v>
      </c>
      <c r="E205" s="216" t="s">
        <v>860</v>
      </c>
      <c r="F205" s="217" t="s">
        <v>861</v>
      </c>
      <c r="G205" s="218" t="s">
        <v>440</v>
      </c>
      <c r="H205" s="219">
        <v>2</v>
      </c>
      <c r="I205" s="220"/>
      <c r="J205" s="221">
        <f>ROUND(I205*H205,2)</f>
        <v>0</v>
      </c>
      <c r="K205" s="217" t="s">
        <v>20</v>
      </c>
      <c r="L205" s="46"/>
      <c r="M205" s="222" t="s">
        <v>20</v>
      </c>
      <c r="N205" s="223" t="s">
        <v>50</v>
      </c>
      <c r="O205" s="86"/>
      <c r="P205" s="224">
        <f>O205*H205</f>
        <v>0</v>
      </c>
      <c r="Q205" s="224">
        <v>0.082830000000000001</v>
      </c>
      <c r="R205" s="224">
        <f>Q205*H205</f>
        <v>0.16566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176</v>
      </c>
      <c r="AT205" s="226" t="s">
        <v>171</v>
      </c>
      <c r="AU205" s="226" t="s">
        <v>87</v>
      </c>
      <c r="AY205" s="19" t="s">
        <v>169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22</v>
      </c>
      <c r="BK205" s="227">
        <f>ROUND(I205*H205,2)</f>
        <v>0</v>
      </c>
      <c r="BL205" s="19" t="s">
        <v>176</v>
      </c>
      <c r="BM205" s="226" t="s">
        <v>862</v>
      </c>
    </row>
    <row r="206" s="14" customFormat="1">
      <c r="A206" s="14"/>
      <c r="B206" s="244"/>
      <c r="C206" s="245"/>
      <c r="D206" s="235" t="s">
        <v>180</v>
      </c>
      <c r="E206" s="246" t="s">
        <v>20</v>
      </c>
      <c r="F206" s="247" t="s">
        <v>863</v>
      </c>
      <c r="G206" s="245"/>
      <c r="H206" s="248">
        <v>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180</v>
      </c>
      <c r="AU206" s="254" t="s">
        <v>87</v>
      </c>
      <c r="AV206" s="14" t="s">
        <v>87</v>
      </c>
      <c r="AW206" s="14" t="s">
        <v>182</v>
      </c>
      <c r="AX206" s="14" t="s">
        <v>79</v>
      </c>
      <c r="AY206" s="254" t="s">
        <v>169</v>
      </c>
    </row>
    <row r="207" s="12" customFormat="1" ht="22.8" customHeight="1">
      <c r="A207" s="12"/>
      <c r="B207" s="199"/>
      <c r="C207" s="200"/>
      <c r="D207" s="201" t="s">
        <v>78</v>
      </c>
      <c r="E207" s="213" t="s">
        <v>230</v>
      </c>
      <c r="F207" s="213" t="s">
        <v>265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P208+SUM(P209:P218)</f>
        <v>0</v>
      </c>
      <c r="Q207" s="207"/>
      <c r="R207" s="208">
        <f>R208+SUM(R209:R218)</f>
        <v>0.116734</v>
      </c>
      <c r="S207" s="207"/>
      <c r="T207" s="209">
        <f>T208+SUM(T209:T218)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22</v>
      </c>
      <c r="AT207" s="211" t="s">
        <v>78</v>
      </c>
      <c r="AU207" s="211" t="s">
        <v>22</v>
      </c>
      <c r="AY207" s="210" t="s">
        <v>169</v>
      </c>
      <c r="BK207" s="212">
        <f>BK208+SUM(BK209:BK218)</f>
        <v>0</v>
      </c>
    </row>
    <row r="208" s="2" customFormat="1" ht="37.8" customHeight="1">
      <c r="A208" s="40"/>
      <c r="B208" s="41"/>
      <c r="C208" s="215" t="s">
        <v>351</v>
      </c>
      <c r="D208" s="215" t="s">
        <v>171</v>
      </c>
      <c r="E208" s="216" t="s">
        <v>864</v>
      </c>
      <c r="F208" s="217" t="s">
        <v>865</v>
      </c>
      <c r="G208" s="218" t="s">
        <v>440</v>
      </c>
      <c r="H208" s="219">
        <v>52</v>
      </c>
      <c r="I208" s="220"/>
      <c r="J208" s="221">
        <f>ROUND(I208*H208,2)</f>
        <v>0</v>
      </c>
      <c r="K208" s="217" t="s">
        <v>175</v>
      </c>
      <c r="L208" s="46"/>
      <c r="M208" s="222" t="s">
        <v>20</v>
      </c>
      <c r="N208" s="223" t="s">
        <v>50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176</v>
      </c>
      <c r="AT208" s="226" t="s">
        <v>171</v>
      </c>
      <c r="AU208" s="226" t="s">
        <v>87</v>
      </c>
      <c r="AY208" s="19" t="s">
        <v>169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22</v>
      </c>
      <c r="BK208" s="227">
        <f>ROUND(I208*H208,2)</f>
        <v>0</v>
      </c>
      <c r="BL208" s="19" t="s">
        <v>176</v>
      </c>
      <c r="BM208" s="226" t="s">
        <v>866</v>
      </c>
    </row>
    <row r="209" s="2" customFormat="1">
      <c r="A209" s="40"/>
      <c r="B209" s="41"/>
      <c r="C209" s="42"/>
      <c r="D209" s="228" t="s">
        <v>178</v>
      </c>
      <c r="E209" s="42"/>
      <c r="F209" s="229" t="s">
        <v>867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178</v>
      </c>
      <c r="AU209" s="19" t="s">
        <v>87</v>
      </c>
    </row>
    <row r="210" s="14" customFormat="1">
      <c r="A210" s="14"/>
      <c r="B210" s="244"/>
      <c r="C210" s="245"/>
      <c r="D210" s="235" t="s">
        <v>180</v>
      </c>
      <c r="E210" s="246" t="s">
        <v>20</v>
      </c>
      <c r="F210" s="247" t="s">
        <v>868</v>
      </c>
      <c r="G210" s="245"/>
      <c r="H210" s="248">
        <v>52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180</v>
      </c>
      <c r="AU210" s="254" t="s">
        <v>87</v>
      </c>
      <c r="AV210" s="14" t="s">
        <v>87</v>
      </c>
      <c r="AW210" s="14" t="s">
        <v>182</v>
      </c>
      <c r="AX210" s="14" t="s">
        <v>79</v>
      </c>
      <c r="AY210" s="254" t="s">
        <v>169</v>
      </c>
    </row>
    <row r="211" s="2" customFormat="1" ht="24.15" customHeight="1">
      <c r="A211" s="40"/>
      <c r="B211" s="41"/>
      <c r="C211" s="267" t="s">
        <v>356</v>
      </c>
      <c r="D211" s="267" t="s">
        <v>274</v>
      </c>
      <c r="E211" s="268" t="s">
        <v>869</v>
      </c>
      <c r="F211" s="269" t="s">
        <v>870</v>
      </c>
      <c r="G211" s="270" t="s">
        <v>440</v>
      </c>
      <c r="H211" s="271">
        <v>52</v>
      </c>
      <c r="I211" s="272"/>
      <c r="J211" s="273">
        <f>ROUND(I211*H211,2)</f>
        <v>0</v>
      </c>
      <c r="K211" s="269" t="s">
        <v>175</v>
      </c>
      <c r="L211" s="274"/>
      <c r="M211" s="275" t="s">
        <v>20</v>
      </c>
      <c r="N211" s="276" t="s">
        <v>50</v>
      </c>
      <c r="O211" s="86"/>
      <c r="P211" s="224">
        <f>O211*H211</f>
        <v>0</v>
      </c>
      <c r="Q211" s="224">
        <v>0.00076000000000000004</v>
      </c>
      <c r="R211" s="224">
        <f>Q211*H211</f>
        <v>0.03952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223</v>
      </c>
      <c r="AT211" s="226" t="s">
        <v>274</v>
      </c>
      <c r="AU211" s="226" t="s">
        <v>87</v>
      </c>
      <c r="AY211" s="19" t="s">
        <v>169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22</v>
      </c>
      <c r="BK211" s="227">
        <f>ROUND(I211*H211,2)</f>
        <v>0</v>
      </c>
      <c r="BL211" s="19" t="s">
        <v>176</v>
      </c>
      <c r="BM211" s="226" t="s">
        <v>871</v>
      </c>
    </row>
    <row r="212" s="2" customFormat="1" ht="37.8" customHeight="1">
      <c r="A212" s="40"/>
      <c r="B212" s="41"/>
      <c r="C212" s="215" t="s">
        <v>365</v>
      </c>
      <c r="D212" s="215" t="s">
        <v>171</v>
      </c>
      <c r="E212" s="216" t="s">
        <v>872</v>
      </c>
      <c r="F212" s="217" t="s">
        <v>873</v>
      </c>
      <c r="G212" s="218" t="s">
        <v>251</v>
      </c>
      <c r="H212" s="219">
        <v>37.850000000000001</v>
      </c>
      <c r="I212" s="220"/>
      <c r="J212" s="221">
        <f>ROUND(I212*H212,2)</f>
        <v>0</v>
      </c>
      <c r="K212" s="217" t="s">
        <v>175</v>
      </c>
      <c r="L212" s="46"/>
      <c r="M212" s="222" t="s">
        <v>20</v>
      </c>
      <c r="N212" s="223" t="s">
        <v>50</v>
      </c>
      <c r="O212" s="86"/>
      <c r="P212" s="224">
        <f>O212*H212</f>
        <v>0</v>
      </c>
      <c r="Q212" s="224">
        <v>0.0020400000000000001</v>
      </c>
      <c r="R212" s="224">
        <f>Q212*H212</f>
        <v>0.077214000000000005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176</v>
      </c>
      <c r="AT212" s="226" t="s">
        <v>171</v>
      </c>
      <c r="AU212" s="226" t="s">
        <v>87</v>
      </c>
      <c r="AY212" s="19" t="s">
        <v>169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22</v>
      </c>
      <c r="BK212" s="227">
        <f>ROUND(I212*H212,2)</f>
        <v>0</v>
      </c>
      <c r="BL212" s="19" t="s">
        <v>176</v>
      </c>
      <c r="BM212" s="226" t="s">
        <v>874</v>
      </c>
    </row>
    <row r="213" s="2" customFormat="1">
      <c r="A213" s="40"/>
      <c r="B213" s="41"/>
      <c r="C213" s="42"/>
      <c r="D213" s="228" t="s">
        <v>178</v>
      </c>
      <c r="E213" s="42"/>
      <c r="F213" s="229" t="s">
        <v>875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178</v>
      </c>
      <c r="AU213" s="19" t="s">
        <v>87</v>
      </c>
    </row>
    <row r="214" s="14" customFormat="1">
      <c r="A214" s="14"/>
      <c r="B214" s="244"/>
      <c r="C214" s="245"/>
      <c r="D214" s="235" t="s">
        <v>180</v>
      </c>
      <c r="E214" s="246" t="s">
        <v>20</v>
      </c>
      <c r="F214" s="247" t="s">
        <v>876</v>
      </c>
      <c r="G214" s="245"/>
      <c r="H214" s="248">
        <v>8.1000000000000014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180</v>
      </c>
      <c r="AU214" s="254" t="s">
        <v>87</v>
      </c>
      <c r="AV214" s="14" t="s">
        <v>87</v>
      </c>
      <c r="AW214" s="14" t="s">
        <v>182</v>
      </c>
      <c r="AX214" s="14" t="s">
        <v>79</v>
      </c>
      <c r="AY214" s="254" t="s">
        <v>169</v>
      </c>
    </row>
    <row r="215" s="14" customFormat="1">
      <c r="A215" s="14"/>
      <c r="B215" s="244"/>
      <c r="C215" s="245"/>
      <c r="D215" s="235" t="s">
        <v>180</v>
      </c>
      <c r="E215" s="246" t="s">
        <v>20</v>
      </c>
      <c r="F215" s="247" t="s">
        <v>877</v>
      </c>
      <c r="G215" s="245"/>
      <c r="H215" s="248">
        <v>22.149999999999999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180</v>
      </c>
      <c r="AU215" s="254" t="s">
        <v>87</v>
      </c>
      <c r="AV215" s="14" t="s">
        <v>87</v>
      </c>
      <c r="AW215" s="14" t="s">
        <v>182</v>
      </c>
      <c r="AX215" s="14" t="s">
        <v>79</v>
      </c>
      <c r="AY215" s="254" t="s">
        <v>169</v>
      </c>
    </row>
    <row r="216" s="14" customFormat="1">
      <c r="A216" s="14"/>
      <c r="B216" s="244"/>
      <c r="C216" s="245"/>
      <c r="D216" s="235" t="s">
        <v>180</v>
      </c>
      <c r="E216" s="246" t="s">
        <v>20</v>
      </c>
      <c r="F216" s="247" t="s">
        <v>878</v>
      </c>
      <c r="G216" s="245"/>
      <c r="H216" s="248">
        <v>3.5500000000000003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180</v>
      </c>
      <c r="AU216" s="254" t="s">
        <v>87</v>
      </c>
      <c r="AV216" s="14" t="s">
        <v>87</v>
      </c>
      <c r="AW216" s="14" t="s">
        <v>182</v>
      </c>
      <c r="AX216" s="14" t="s">
        <v>79</v>
      </c>
      <c r="AY216" s="254" t="s">
        <v>169</v>
      </c>
    </row>
    <row r="217" s="14" customFormat="1">
      <c r="A217" s="14"/>
      <c r="B217" s="244"/>
      <c r="C217" s="245"/>
      <c r="D217" s="235" t="s">
        <v>180</v>
      </c>
      <c r="E217" s="246" t="s">
        <v>20</v>
      </c>
      <c r="F217" s="247" t="s">
        <v>879</v>
      </c>
      <c r="G217" s="245"/>
      <c r="H217" s="248">
        <v>4.0500000000000007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180</v>
      </c>
      <c r="AU217" s="254" t="s">
        <v>87</v>
      </c>
      <c r="AV217" s="14" t="s">
        <v>87</v>
      </c>
      <c r="AW217" s="14" t="s">
        <v>182</v>
      </c>
      <c r="AX217" s="14" t="s">
        <v>79</v>
      </c>
      <c r="AY217" s="254" t="s">
        <v>169</v>
      </c>
    </row>
    <row r="218" s="12" customFormat="1" ht="20.88" customHeight="1">
      <c r="A218" s="12"/>
      <c r="B218" s="199"/>
      <c r="C218" s="200"/>
      <c r="D218" s="201" t="s">
        <v>78</v>
      </c>
      <c r="E218" s="213" t="s">
        <v>880</v>
      </c>
      <c r="F218" s="213" t="s">
        <v>881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SUM(P219:P220)</f>
        <v>0</v>
      </c>
      <c r="Q218" s="207"/>
      <c r="R218" s="208">
        <f>SUM(R219:R220)</f>
        <v>0</v>
      </c>
      <c r="S218" s="207"/>
      <c r="T218" s="209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22</v>
      </c>
      <c r="AT218" s="211" t="s">
        <v>78</v>
      </c>
      <c r="AU218" s="211" t="s">
        <v>87</v>
      </c>
      <c r="AY218" s="210" t="s">
        <v>169</v>
      </c>
      <c r="BK218" s="212">
        <f>SUM(BK219:BK220)</f>
        <v>0</v>
      </c>
    </row>
    <row r="219" s="2" customFormat="1" ht="24.15" customHeight="1">
      <c r="A219" s="40"/>
      <c r="B219" s="41"/>
      <c r="C219" s="215" t="s">
        <v>371</v>
      </c>
      <c r="D219" s="215" t="s">
        <v>171</v>
      </c>
      <c r="E219" s="216" t="s">
        <v>882</v>
      </c>
      <c r="F219" s="217" t="s">
        <v>883</v>
      </c>
      <c r="G219" s="218" t="s">
        <v>174</v>
      </c>
      <c r="H219" s="219">
        <v>38.015999999999998</v>
      </c>
      <c r="I219" s="220"/>
      <c r="J219" s="221">
        <f>ROUND(I219*H219,2)</f>
        <v>0</v>
      </c>
      <c r="K219" s="217" t="s">
        <v>20</v>
      </c>
      <c r="L219" s="46"/>
      <c r="M219" s="222" t="s">
        <v>20</v>
      </c>
      <c r="N219" s="223" t="s">
        <v>50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176</v>
      </c>
      <c r="AT219" s="226" t="s">
        <v>171</v>
      </c>
      <c r="AU219" s="226" t="s">
        <v>129</v>
      </c>
      <c r="AY219" s="19" t="s">
        <v>169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22</v>
      </c>
      <c r="BK219" s="227">
        <f>ROUND(I219*H219,2)</f>
        <v>0</v>
      </c>
      <c r="BL219" s="19" t="s">
        <v>176</v>
      </c>
      <c r="BM219" s="226" t="s">
        <v>884</v>
      </c>
    </row>
    <row r="220" s="14" customFormat="1">
      <c r="A220" s="14"/>
      <c r="B220" s="244"/>
      <c r="C220" s="245"/>
      <c r="D220" s="235" t="s">
        <v>180</v>
      </c>
      <c r="E220" s="246" t="s">
        <v>20</v>
      </c>
      <c r="F220" s="247" t="s">
        <v>885</v>
      </c>
      <c r="G220" s="245"/>
      <c r="H220" s="248">
        <v>38.015999999999998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180</v>
      </c>
      <c r="AU220" s="254" t="s">
        <v>129</v>
      </c>
      <c r="AV220" s="14" t="s">
        <v>87</v>
      </c>
      <c r="AW220" s="14" t="s">
        <v>182</v>
      </c>
      <c r="AX220" s="14" t="s">
        <v>79</v>
      </c>
      <c r="AY220" s="254" t="s">
        <v>169</v>
      </c>
    </row>
    <row r="221" s="12" customFormat="1" ht="22.8" customHeight="1">
      <c r="A221" s="12"/>
      <c r="B221" s="199"/>
      <c r="C221" s="200"/>
      <c r="D221" s="201" t="s">
        <v>78</v>
      </c>
      <c r="E221" s="213" t="s">
        <v>349</v>
      </c>
      <c r="F221" s="213" t="s">
        <v>350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SUM(P222:P223)</f>
        <v>0</v>
      </c>
      <c r="Q221" s="207"/>
      <c r="R221" s="208">
        <f>SUM(R222:R223)</f>
        <v>0</v>
      </c>
      <c r="S221" s="207"/>
      <c r="T221" s="209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22</v>
      </c>
      <c r="AT221" s="211" t="s">
        <v>78</v>
      </c>
      <c r="AU221" s="211" t="s">
        <v>22</v>
      </c>
      <c r="AY221" s="210" t="s">
        <v>169</v>
      </c>
      <c r="BK221" s="212">
        <f>SUM(BK222:BK223)</f>
        <v>0</v>
      </c>
    </row>
    <row r="222" s="2" customFormat="1" ht="49.05" customHeight="1">
      <c r="A222" s="40"/>
      <c r="B222" s="41"/>
      <c r="C222" s="215" t="s">
        <v>378</v>
      </c>
      <c r="D222" s="215" t="s">
        <v>171</v>
      </c>
      <c r="E222" s="216" t="s">
        <v>352</v>
      </c>
      <c r="F222" s="217" t="s">
        <v>353</v>
      </c>
      <c r="G222" s="218" t="s">
        <v>324</v>
      </c>
      <c r="H222" s="219">
        <v>211.07499999999999</v>
      </c>
      <c r="I222" s="220"/>
      <c r="J222" s="221">
        <f>ROUND(I222*H222,2)</f>
        <v>0</v>
      </c>
      <c r="K222" s="217" t="s">
        <v>175</v>
      </c>
      <c r="L222" s="46"/>
      <c r="M222" s="222" t="s">
        <v>20</v>
      </c>
      <c r="N222" s="223" t="s">
        <v>50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176</v>
      </c>
      <c r="AT222" s="226" t="s">
        <v>171</v>
      </c>
      <c r="AU222" s="226" t="s">
        <v>87</v>
      </c>
      <c r="AY222" s="19" t="s">
        <v>169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22</v>
      </c>
      <c r="BK222" s="227">
        <f>ROUND(I222*H222,2)</f>
        <v>0</v>
      </c>
      <c r="BL222" s="19" t="s">
        <v>176</v>
      </c>
      <c r="BM222" s="226" t="s">
        <v>886</v>
      </c>
    </row>
    <row r="223" s="2" customFormat="1">
      <c r="A223" s="40"/>
      <c r="B223" s="41"/>
      <c r="C223" s="42"/>
      <c r="D223" s="228" t="s">
        <v>178</v>
      </c>
      <c r="E223" s="42"/>
      <c r="F223" s="229" t="s">
        <v>355</v>
      </c>
      <c r="G223" s="42"/>
      <c r="H223" s="42"/>
      <c r="I223" s="230"/>
      <c r="J223" s="42"/>
      <c r="K223" s="42"/>
      <c r="L223" s="46"/>
      <c r="M223" s="278"/>
      <c r="N223" s="279"/>
      <c r="O223" s="280"/>
      <c r="P223" s="280"/>
      <c r="Q223" s="280"/>
      <c r="R223" s="280"/>
      <c r="S223" s="280"/>
      <c r="T223" s="281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178</v>
      </c>
      <c r="AU223" s="19" t="s">
        <v>87</v>
      </c>
    </row>
    <row r="224" s="2" customFormat="1" ht="6.96" customHeight="1">
      <c r="A224" s="40"/>
      <c r="B224" s="61"/>
      <c r="C224" s="62"/>
      <c r="D224" s="62"/>
      <c r="E224" s="62"/>
      <c r="F224" s="62"/>
      <c r="G224" s="62"/>
      <c r="H224" s="62"/>
      <c r="I224" s="62"/>
      <c r="J224" s="62"/>
      <c r="K224" s="62"/>
      <c r="L224" s="46"/>
      <c r="M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</sheetData>
  <sheetProtection sheet="1" autoFilter="0" formatColumns="0" formatRows="0" objects="1" scenarios="1" spinCount="100000" saltValue="O7kKWDyNlgnwoC/BnF4l7GguQzxdFvO6aWZWT9jyW3mSfonn6Uu1GaOUa9qWc9AFwagGTB4MScVzUlXri/IvzA==" hashValue="4LW+aZoROPugUn0KDiFBTueyEtMWQxGuu6D0sej5xDwfxDbuEh794Zti6uB7eDfCw2/NUiPPz7Bqlemcs6RqVQ==" algorithmName="SHA-512" password="C71F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31351302"/>
    <hyperlink ref="F104" r:id="rId2" display="https://podminky.urs.cz/item/CS_URS_2023_02/162351103"/>
    <hyperlink ref="F106" r:id="rId3" display="https://podminky.urs.cz/item/CS_URS_2023_02/162751117"/>
    <hyperlink ref="F108" r:id="rId4" display="https://podminky.urs.cz/item/CS_URS_2023_02/171201231"/>
    <hyperlink ref="F111" r:id="rId5" display="https://podminky.urs.cz/item/CS_URS_2023_02/171251201"/>
    <hyperlink ref="F113" r:id="rId6" display="https://podminky.urs.cz/item/CS_URS_2023_02/174151102"/>
    <hyperlink ref="F120" r:id="rId7" display="https://podminky.urs.cz/item/CS_URS_2023_02/271572211"/>
    <hyperlink ref="F127" r:id="rId8" display="https://podminky.urs.cz/item/CS_URS_2023_02/273313511"/>
    <hyperlink ref="F134" r:id="rId9" display="https://podminky.urs.cz/item/CS_URS_2023_02/274322511"/>
    <hyperlink ref="F140" r:id="rId10" display="https://podminky.urs.cz/item/CS_URS_2023_02/274351121"/>
    <hyperlink ref="F146" r:id="rId11" display="https://podminky.urs.cz/item/CS_URS_2023_02/274351122"/>
    <hyperlink ref="F148" r:id="rId12" display="https://podminky.urs.cz/item/CS_URS_2023_02/274352241"/>
    <hyperlink ref="F152" r:id="rId13" display="https://podminky.urs.cz/item/CS_URS_2023_02/274352242"/>
    <hyperlink ref="F154" r:id="rId14" display="https://podminky.urs.cz/item/CS_URS_2023_02/274361821"/>
    <hyperlink ref="F158" r:id="rId15" display="https://podminky.urs.cz/item/CS_URS_2023_02/380326342"/>
    <hyperlink ref="F173" r:id="rId16" display="https://podminky.urs.cz/item/CS_URS_2023_02/380356231"/>
    <hyperlink ref="F188" r:id="rId17" display="https://podminky.urs.cz/item/CS_URS_2023_02/380356232"/>
    <hyperlink ref="F190" r:id="rId18" display="https://podminky.urs.cz/item/CS_URS_2023_02/380361006"/>
    <hyperlink ref="F193" r:id="rId19" display="https://podminky.urs.cz/item/CS_URS_2023_02/382122312"/>
    <hyperlink ref="F209" r:id="rId20" display="https://podminky.urs.cz/item/CS_URS_2023_02/953241110"/>
    <hyperlink ref="F213" r:id="rId21" display="https://podminky.urs.cz/item/CS_URS_2023_02/953334315"/>
    <hyperlink ref="F223" r:id="rId22" display="https://podminky.urs.cz/item/CS_URS_2023_02/998021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887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ROUND(J93,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ROUND((SUM(BE93:BE185)),  2)</f>
        <v>0</v>
      </c>
      <c r="G35" s="40"/>
      <c r="H35" s="40"/>
      <c r="I35" s="160">
        <v>0.20999999999999999</v>
      </c>
      <c r="J35" s="159">
        <f>ROUND(((SUM(BE93:BE185))*I35),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ROUND((SUM(BF93:BF185)),  2)</f>
        <v>0</v>
      </c>
      <c r="G36" s="40"/>
      <c r="H36" s="40"/>
      <c r="I36" s="160">
        <v>0.12</v>
      </c>
      <c r="J36" s="159">
        <f>ROUND(((SUM(BF93:BF185))*I36),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ROUND((SUM(BG93:BG185)),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ROUND((SUM(BH93:BH185)),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ROUND((SUM(BI93:BI185)),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D.1.4.1 - Zdravotechnické instalace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705</v>
      </c>
      <c r="E65" s="185"/>
      <c r="F65" s="185"/>
      <c r="G65" s="185"/>
      <c r="H65" s="185"/>
      <c r="I65" s="185"/>
      <c r="J65" s="186">
        <f>J95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888</v>
      </c>
      <c r="E66" s="185"/>
      <c r="F66" s="185"/>
      <c r="G66" s="185"/>
      <c r="H66" s="185"/>
      <c r="I66" s="185"/>
      <c r="J66" s="186">
        <f>J115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889</v>
      </c>
      <c r="E67" s="185"/>
      <c r="F67" s="185"/>
      <c r="G67" s="185"/>
      <c r="H67" s="185"/>
      <c r="I67" s="185"/>
      <c r="J67" s="186">
        <f>J120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143</v>
      </c>
      <c r="E68" s="185"/>
      <c r="F68" s="185"/>
      <c r="G68" s="185"/>
      <c r="H68" s="185"/>
      <c r="I68" s="185"/>
      <c r="J68" s="186">
        <f>J147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145</v>
      </c>
      <c r="E69" s="185"/>
      <c r="F69" s="185"/>
      <c r="G69" s="185"/>
      <c r="H69" s="185"/>
      <c r="I69" s="185"/>
      <c r="J69" s="186">
        <f>J177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146</v>
      </c>
      <c r="E70" s="180"/>
      <c r="F70" s="180"/>
      <c r="G70" s="180"/>
      <c r="H70" s="180"/>
      <c r="I70" s="180"/>
      <c r="J70" s="181">
        <f>J180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890</v>
      </c>
      <c r="E71" s="185"/>
      <c r="F71" s="185"/>
      <c r="G71" s="185"/>
      <c r="H71" s="185"/>
      <c r="I71" s="185"/>
      <c r="J71" s="186">
        <f>J181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154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2" t="str">
        <f>E7</f>
        <v>Hala Rondo - Rekonstrukce ledové plochy</v>
      </c>
      <c r="F81" s="34"/>
      <c r="G81" s="34"/>
      <c r="H81" s="34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2" t="s">
        <v>132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133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D.1.4.1 - Zdravotechnické instalace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23</v>
      </c>
      <c r="D87" s="42"/>
      <c r="E87" s="42"/>
      <c r="F87" s="29" t="str">
        <f>F14</f>
        <v>Brno, Hala Rondo</v>
      </c>
      <c r="G87" s="42"/>
      <c r="H87" s="42"/>
      <c r="I87" s="34" t="s">
        <v>25</v>
      </c>
      <c r="J87" s="74" t="str">
        <f>IF(J14="","",J14)</f>
        <v>1. 9. 2023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29</v>
      </c>
      <c r="D89" s="42"/>
      <c r="E89" s="42"/>
      <c r="F89" s="29" t="str">
        <f>E17</f>
        <v>STAREZ - SPORT, a.s.</v>
      </c>
      <c r="G89" s="42"/>
      <c r="H89" s="42"/>
      <c r="I89" s="34" t="s">
        <v>37</v>
      </c>
      <c r="J89" s="38" t="str">
        <f>E23</f>
        <v>AS PROJECT CZ s.r.o.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35</v>
      </c>
      <c r="D90" s="42"/>
      <c r="E90" s="42"/>
      <c r="F90" s="29" t="str">
        <f>IF(E20="","",E20)</f>
        <v>Vyplň údaj</v>
      </c>
      <c r="G90" s="42"/>
      <c r="H90" s="42"/>
      <c r="I90" s="34" t="s">
        <v>41</v>
      </c>
      <c r="J90" s="38" t="str">
        <f>E26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155</v>
      </c>
      <c r="D92" s="191" t="s">
        <v>64</v>
      </c>
      <c r="E92" s="191" t="s">
        <v>60</v>
      </c>
      <c r="F92" s="191" t="s">
        <v>61</v>
      </c>
      <c r="G92" s="191" t="s">
        <v>156</v>
      </c>
      <c r="H92" s="191" t="s">
        <v>157</v>
      </c>
      <c r="I92" s="191" t="s">
        <v>158</v>
      </c>
      <c r="J92" s="191" t="s">
        <v>137</v>
      </c>
      <c r="K92" s="192" t="s">
        <v>159</v>
      </c>
      <c r="L92" s="193"/>
      <c r="M92" s="94" t="s">
        <v>20</v>
      </c>
      <c r="N92" s="95" t="s">
        <v>49</v>
      </c>
      <c r="O92" s="95" t="s">
        <v>160</v>
      </c>
      <c r="P92" s="95" t="s">
        <v>161</v>
      </c>
      <c r="Q92" s="95" t="s">
        <v>162</v>
      </c>
      <c r="R92" s="95" t="s">
        <v>163</v>
      </c>
      <c r="S92" s="95" t="s">
        <v>164</v>
      </c>
      <c r="T92" s="96" t="s">
        <v>165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166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P94+P180</f>
        <v>0</v>
      </c>
      <c r="Q93" s="98"/>
      <c r="R93" s="196">
        <f>R94+R180</f>
        <v>55.999265000000001</v>
      </c>
      <c r="S93" s="98"/>
      <c r="T93" s="197">
        <f>T94+T180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78</v>
      </c>
      <c r="AU93" s="19" t="s">
        <v>138</v>
      </c>
      <c r="BK93" s="198">
        <f>BK94+BK180</f>
        <v>0</v>
      </c>
    </row>
    <row r="94" s="12" customFormat="1" ht="25.92" customHeight="1">
      <c r="A94" s="12"/>
      <c r="B94" s="199"/>
      <c r="C94" s="200"/>
      <c r="D94" s="201" t="s">
        <v>78</v>
      </c>
      <c r="E94" s="202" t="s">
        <v>167</v>
      </c>
      <c r="F94" s="202" t="s">
        <v>168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P95+P115+P120+P147+P177</f>
        <v>0</v>
      </c>
      <c r="Q94" s="207"/>
      <c r="R94" s="208">
        <f>R95+R115+R120+R147+R177</f>
        <v>55.995845000000003</v>
      </c>
      <c r="S94" s="207"/>
      <c r="T94" s="209">
        <f>T95+T115+T120+T147+T177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22</v>
      </c>
      <c r="AT94" s="211" t="s">
        <v>78</v>
      </c>
      <c r="AU94" s="211" t="s">
        <v>79</v>
      </c>
      <c r="AY94" s="210" t="s">
        <v>169</v>
      </c>
      <c r="BK94" s="212">
        <f>BK95+BK115+BK120+BK147+BK177</f>
        <v>0</v>
      </c>
    </row>
    <row r="95" s="12" customFormat="1" ht="22.8" customHeight="1">
      <c r="A95" s="12"/>
      <c r="B95" s="199"/>
      <c r="C95" s="200"/>
      <c r="D95" s="201" t="s">
        <v>78</v>
      </c>
      <c r="E95" s="213" t="s">
        <v>22</v>
      </c>
      <c r="F95" s="213" t="s">
        <v>708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SUM(P96:P114)</f>
        <v>0</v>
      </c>
      <c r="Q95" s="207"/>
      <c r="R95" s="208">
        <f>SUM(R96:R114)</f>
        <v>48</v>
      </c>
      <c r="S95" s="207"/>
      <c r="T95" s="209">
        <f>SUM(T96:T114)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22</v>
      </c>
      <c r="AT95" s="211" t="s">
        <v>78</v>
      </c>
      <c r="AU95" s="211" t="s">
        <v>22</v>
      </c>
      <c r="AY95" s="210" t="s">
        <v>169</v>
      </c>
      <c r="BK95" s="212">
        <f>SUM(BK96:BK114)</f>
        <v>0</v>
      </c>
    </row>
    <row r="96" s="2" customFormat="1" ht="49.05" customHeight="1">
      <c r="A96" s="40"/>
      <c r="B96" s="41"/>
      <c r="C96" s="215" t="s">
        <v>22</v>
      </c>
      <c r="D96" s="215" t="s">
        <v>171</v>
      </c>
      <c r="E96" s="216" t="s">
        <v>891</v>
      </c>
      <c r="F96" s="217" t="s">
        <v>892</v>
      </c>
      <c r="G96" s="218" t="s">
        <v>174</v>
      </c>
      <c r="H96" s="219">
        <v>28.800000000000001</v>
      </c>
      <c r="I96" s="220"/>
      <c r="J96" s="221">
        <f>ROUND(I96*H96,2)</f>
        <v>0</v>
      </c>
      <c r="K96" s="217" t="s">
        <v>175</v>
      </c>
      <c r="L96" s="46"/>
      <c r="M96" s="222" t="s">
        <v>20</v>
      </c>
      <c r="N96" s="223" t="s">
        <v>50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176</v>
      </c>
      <c r="AT96" s="226" t="s">
        <v>171</v>
      </c>
      <c r="AU96" s="226" t="s">
        <v>87</v>
      </c>
      <c r="AY96" s="19" t="s">
        <v>169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22</v>
      </c>
      <c r="BK96" s="227">
        <f>ROUND(I96*H96,2)</f>
        <v>0</v>
      </c>
      <c r="BL96" s="19" t="s">
        <v>176</v>
      </c>
      <c r="BM96" s="226" t="s">
        <v>893</v>
      </c>
    </row>
    <row r="97" s="2" customFormat="1">
      <c r="A97" s="40"/>
      <c r="B97" s="41"/>
      <c r="C97" s="42"/>
      <c r="D97" s="228" t="s">
        <v>178</v>
      </c>
      <c r="E97" s="42"/>
      <c r="F97" s="229" t="s">
        <v>894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178</v>
      </c>
      <c r="AU97" s="19" t="s">
        <v>87</v>
      </c>
    </row>
    <row r="98" s="13" customFormat="1">
      <c r="A98" s="13"/>
      <c r="B98" s="233"/>
      <c r="C98" s="234"/>
      <c r="D98" s="235" t="s">
        <v>180</v>
      </c>
      <c r="E98" s="236" t="s">
        <v>20</v>
      </c>
      <c r="F98" s="237" t="s">
        <v>895</v>
      </c>
      <c r="G98" s="234"/>
      <c r="H98" s="236" t="s">
        <v>20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180</v>
      </c>
      <c r="AU98" s="243" t="s">
        <v>87</v>
      </c>
      <c r="AV98" s="13" t="s">
        <v>22</v>
      </c>
      <c r="AW98" s="13" t="s">
        <v>182</v>
      </c>
      <c r="AX98" s="13" t="s">
        <v>79</v>
      </c>
      <c r="AY98" s="243" t="s">
        <v>169</v>
      </c>
    </row>
    <row r="99" s="14" customFormat="1">
      <c r="A99" s="14"/>
      <c r="B99" s="244"/>
      <c r="C99" s="245"/>
      <c r="D99" s="235" t="s">
        <v>180</v>
      </c>
      <c r="E99" s="246" t="s">
        <v>20</v>
      </c>
      <c r="F99" s="247" t="s">
        <v>896</v>
      </c>
      <c r="G99" s="245"/>
      <c r="H99" s="248">
        <v>28.800000000000004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180</v>
      </c>
      <c r="AU99" s="254" t="s">
        <v>87</v>
      </c>
      <c r="AV99" s="14" t="s">
        <v>87</v>
      </c>
      <c r="AW99" s="14" t="s">
        <v>182</v>
      </c>
      <c r="AX99" s="14" t="s">
        <v>79</v>
      </c>
      <c r="AY99" s="254" t="s">
        <v>169</v>
      </c>
    </row>
    <row r="100" s="2" customFormat="1" ht="62.7" customHeight="1">
      <c r="A100" s="40"/>
      <c r="B100" s="41"/>
      <c r="C100" s="215" t="s">
        <v>87</v>
      </c>
      <c r="D100" s="215" t="s">
        <v>171</v>
      </c>
      <c r="E100" s="216" t="s">
        <v>719</v>
      </c>
      <c r="F100" s="217" t="s">
        <v>720</v>
      </c>
      <c r="G100" s="218" t="s">
        <v>174</v>
      </c>
      <c r="H100" s="219">
        <v>28.800000000000001</v>
      </c>
      <c r="I100" s="220"/>
      <c r="J100" s="221">
        <f>ROUND(I100*H100,2)</f>
        <v>0</v>
      </c>
      <c r="K100" s="217" t="s">
        <v>175</v>
      </c>
      <c r="L100" s="46"/>
      <c r="M100" s="222" t="s">
        <v>20</v>
      </c>
      <c r="N100" s="223" t="s">
        <v>50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176</v>
      </c>
      <c r="AT100" s="226" t="s">
        <v>171</v>
      </c>
      <c r="AU100" s="226" t="s">
        <v>87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176</v>
      </c>
      <c r="BM100" s="226" t="s">
        <v>897</v>
      </c>
    </row>
    <row r="101" s="2" customFormat="1">
      <c r="A101" s="40"/>
      <c r="B101" s="41"/>
      <c r="C101" s="42"/>
      <c r="D101" s="228" t="s">
        <v>178</v>
      </c>
      <c r="E101" s="42"/>
      <c r="F101" s="229" t="s">
        <v>722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178</v>
      </c>
      <c r="AU101" s="19" t="s">
        <v>87</v>
      </c>
    </row>
    <row r="102" s="2" customFormat="1" ht="62.7" customHeight="1">
      <c r="A102" s="40"/>
      <c r="B102" s="41"/>
      <c r="C102" s="215" t="s">
        <v>129</v>
      </c>
      <c r="D102" s="215" t="s">
        <v>171</v>
      </c>
      <c r="E102" s="216" t="s">
        <v>723</v>
      </c>
      <c r="F102" s="217" t="s">
        <v>724</v>
      </c>
      <c r="G102" s="218" t="s">
        <v>174</v>
      </c>
      <c r="H102" s="219">
        <v>28.800000000000001</v>
      </c>
      <c r="I102" s="220"/>
      <c r="J102" s="221">
        <f>ROUND(I102*H102,2)</f>
        <v>0</v>
      </c>
      <c r="K102" s="217" t="s">
        <v>175</v>
      </c>
      <c r="L102" s="46"/>
      <c r="M102" s="222" t="s">
        <v>20</v>
      </c>
      <c r="N102" s="223" t="s">
        <v>50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176</v>
      </c>
      <c r="AT102" s="226" t="s">
        <v>171</v>
      </c>
      <c r="AU102" s="226" t="s">
        <v>87</v>
      </c>
      <c r="AY102" s="19" t="s">
        <v>169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176</v>
      </c>
      <c r="BM102" s="226" t="s">
        <v>898</v>
      </c>
    </row>
    <row r="103" s="2" customFormat="1">
      <c r="A103" s="40"/>
      <c r="B103" s="41"/>
      <c r="C103" s="42"/>
      <c r="D103" s="228" t="s">
        <v>178</v>
      </c>
      <c r="E103" s="42"/>
      <c r="F103" s="229" t="s">
        <v>726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178</v>
      </c>
      <c r="AU103" s="19" t="s">
        <v>87</v>
      </c>
    </row>
    <row r="104" s="2" customFormat="1" ht="44.25" customHeight="1">
      <c r="A104" s="40"/>
      <c r="B104" s="41"/>
      <c r="C104" s="215" t="s">
        <v>176</v>
      </c>
      <c r="D104" s="215" t="s">
        <v>171</v>
      </c>
      <c r="E104" s="216" t="s">
        <v>727</v>
      </c>
      <c r="F104" s="217" t="s">
        <v>728</v>
      </c>
      <c r="G104" s="218" t="s">
        <v>324</v>
      </c>
      <c r="H104" s="219">
        <v>48.960000000000001</v>
      </c>
      <c r="I104" s="220"/>
      <c r="J104" s="221">
        <f>ROUND(I104*H104,2)</f>
        <v>0</v>
      </c>
      <c r="K104" s="217" t="s">
        <v>175</v>
      </c>
      <c r="L104" s="46"/>
      <c r="M104" s="222" t="s">
        <v>20</v>
      </c>
      <c r="N104" s="223" t="s">
        <v>50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176</v>
      </c>
      <c r="AT104" s="226" t="s">
        <v>171</v>
      </c>
      <c r="AU104" s="226" t="s">
        <v>87</v>
      </c>
      <c r="AY104" s="19" t="s">
        <v>169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176</v>
      </c>
      <c r="BM104" s="226" t="s">
        <v>899</v>
      </c>
    </row>
    <row r="105" s="2" customFormat="1">
      <c r="A105" s="40"/>
      <c r="B105" s="41"/>
      <c r="C105" s="42"/>
      <c r="D105" s="228" t="s">
        <v>178</v>
      </c>
      <c r="E105" s="42"/>
      <c r="F105" s="229" t="s">
        <v>730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178</v>
      </c>
      <c r="AU105" s="19" t="s">
        <v>87</v>
      </c>
    </row>
    <row r="106" s="14" customFormat="1">
      <c r="A106" s="14"/>
      <c r="B106" s="244"/>
      <c r="C106" s="245"/>
      <c r="D106" s="235" t="s">
        <v>180</v>
      </c>
      <c r="E106" s="245"/>
      <c r="F106" s="247" t="s">
        <v>900</v>
      </c>
      <c r="G106" s="245"/>
      <c r="H106" s="248">
        <v>48.960000000000001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180</v>
      </c>
      <c r="AU106" s="254" t="s">
        <v>87</v>
      </c>
      <c r="AV106" s="14" t="s">
        <v>87</v>
      </c>
      <c r="AW106" s="14" t="s">
        <v>4</v>
      </c>
      <c r="AX106" s="14" t="s">
        <v>22</v>
      </c>
      <c r="AY106" s="254" t="s">
        <v>169</v>
      </c>
    </row>
    <row r="107" s="2" customFormat="1" ht="37.8" customHeight="1">
      <c r="A107" s="40"/>
      <c r="B107" s="41"/>
      <c r="C107" s="215" t="s">
        <v>185</v>
      </c>
      <c r="D107" s="215" t="s">
        <v>171</v>
      </c>
      <c r="E107" s="216" t="s">
        <v>732</v>
      </c>
      <c r="F107" s="217" t="s">
        <v>733</v>
      </c>
      <c r="G107" s="218" t="s">
        <v>174</v>
      </c>
      <c r="H107" s="219">
        <v>28.800000000000001</v>
      </c>
      <c r="I107" s="220"/>
      <c r="J107" s="221">
        <f>ROUND(I107*H107,2)</f>
        <v>0</v>
      </c>
      <c r="K107" s="217" t="s">
        <v>175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176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176</v>
      </c>
      <c r="BM107" s="226" t="s">
        <v>901</v>
      </c>
    </row>
    <row r="108" s="2" customFormat="1">
      <c r="A108" s="40"/>
      <c r="B108" s="41"/>
      <c r="C108" s="42"/>
      <c r="D108" s="228" t="s">
        <v>178</v>
      </c>
      <c r="E108" s="42"/>
      <c r="F108" s="229" t="s">
        <v>735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87</v>
      </c>
    </row>
    <row r="109" s="2" customFormat="1" ht="66.75" customHeight="1">
      <c r="A109" s="40"/>
      <c r="B109" s="41"/>
      <c r="C109" s="215" t="s">
        <v>198</v>
      </c>
      <c r="D109" s="215" t="s">
        <v>171</v>
      </c>
      <c r="E109" s="216" t="s">
        <v>902</v>
      </c>
      <c r="F109" s="217" t="s">
        <v>903</v>
      </c>
      <c r="G109" s="218" t="s">
        <v>174</v>
      </c>
      <c r="H109" s="219">
        <v>24</v>
      </c>
      <c r="I109" s="220"/>
      <c r="J109" s="221">
        <f>ROUND(I109*H109,2)</f>
        <v>0</v>
      </c>
      <c r="K109" s="217" t="s">
        <v>175</v>
      </c>
      <c r="L109" s="46"/>
      <c r="M109" s="222" t="s">
        <v>20</v>
      </c>
      <c r="N109" s="223" t="s">
        <v>50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176</v>
      </c>
      <c r="AT109" s="226" t="s">
        <v>171</v>
      </c>
      <c r="AU109" s="226" t="s">
        <v>87</v>
      </c>
      <c r="AY109" s="19" t="s">
        <v>169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176</v>
      </c>
      <c r="BM109" s="226" t="s">
        <v>904</v>
      </c>
    </row>
    <row r="110" s="2" customFormat="1">
      <c r="A110" s="40"/>
      <c r="B110" s="41"/>
      <c r="C110" s="42"/>
      <c r="D110" s="228" t="s">
        <v>178</v>
      </c>
      <c r="E110" s="42"/>
      <c r="F110" s="229" t="s">
        <v>905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178</v>
      </c>
      <c r="AU110" s="19" t="s">
        <v>87</v>
      </c>
    </row>
    <row r="111" s="13" customFormat="1">
      <c r="A111" s="13"/>
      <c r="B111" s="233"/>
      <c r="C111" s="234"/>
      <c r="D111" s="235" t="s">
        <v>180</v>
      </c>
      <c r="E111" s="236" t="s">
        <v>20</v>
      </c>
      <c r="F111" s="237" t="s">
        <v>906</v>
      </c>
      <c r="G111" s="234"/>
      <c r="H111" s="236" t="s">
        <v>20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180</v>
      </c>
      <c r="AU111" s="243" t="s">
        <v>87</v>
      </c>
      <c r="AV111" s="13" t="s">
        <v>22</v>
      </c>
      <c r="AW111" s="13" t="s">
        <v>182</v>
      </c>
      <c r="AX111" s="13" t="s">
        <v>79</v>
      </c>
      <c r="AY111" s="243" t="s">
        <v>169</v>
      </c>
    </row>
    <row r="112" s="14" customFormat="1">
      <c r="A112" s="14"/>
      <c r="B112" s="244"/>
      <c r="C112" s="245"/>
      <c r="D112" s="235" t="s">
        <v>180</v>
      </c>
      <c r="E112" s="246" t="s">
        <v>20</v>
      </c>
      <c r="F112" s="247" t="s">
        <v>907</v>
      </c>
      <c r="G112" s="245"/>
      <c r="H112" s="248">
        <v>24.000000000000004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180</v>
      </c>
      <c r="AU112" s="254" t="s">
        <v>87</v>
      </c>
      <c r="AV112" s="14" t="s">
        <v>87</v>
      </c>
      <c r="AW112" s="14" t="s">
        <v>182</v>
      </c>
      <c r="AX112" s="14" t="s">
        <v>79</v>
      </c>
      <c r="AY112" s="254" t="s">
        <v>169</v>
      </c>
    </row>
    <row r="113" s="2" customFormat="1" ht="16.5" customHeight="1">
      <c r="A113" s="40"/>
      <c r="B113" s="41"/>
      <c r="C113" s="267" t="s">
        <v>218</v>
      </c>
      <c r="D113" s="267" t="s">
        <v>274</v>
      </c>
      <c r="E113" s="268" t="s">
        <v>908</v>
      </c>
      <c r="F113" s="269" t="s">
        <v>909</v>
      </c>
      <c r="G113" s="270" t="s">
        <v>324</v>
      </c>
      <c r="H113" s="271">
        <v>48</v>
      </c>
      <c r="I113" s="272"/>
      <c r="J113" s="273">
        <f>ROUND(I113*H113,2)</f>
        <v>0</v>
      </c>
      <c r="K113" s="269" t="s">
        <v>175</v>
      </c>
      <c r="L113" s="274"/>
      <c r="M113" s="275" t="s">
        <v>20</v>
      </c>
      <c r="N113" s="276" t="s">
        <v>50</v>
      </c>
      <c r="O113" s="86"/>
      <c r="P113" s="224">
        <f>O113*H113</f>
        <v>0</v>
      </c>
      <c r="Q113" s="224">
        <v>1</v>
      </c>
      <c r="R113" s="224">
        <f>Q113*H113</f>
        <v>48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223</v>
      </c>
      <c r="AT113" s="226" t="s">
        <v>274</v>
      </c>
      <c r="AU113" s="226" t="s">
        <v>87</v>
      </c>
      <c r="AY113" s="19" t="s">
        <v>169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22</v>
      </c>
      <c r="BK113" s="227">
        <f>ROUND(I113*H113,2)</f>
        <v>0</v>
      </c>
      <c r="BL113" s="19" t="s">
        <v>176</v>
      </c>
      <c r="BM113" s="226" t="s">
        <v>910</v>
      </c>
    </row>
    <row r="114" s="14" customFormat="1">
      <c r="A114" s="14"/>
      <c r="B114" s="244"/>
      <c r="C114" s="245"/>
      <c r="D114" s="235" t="s">
        <v>180</v>
      </c>
      <c r="E114" s="245"/>
      <c r="F114" s="247" t="s">
        <v>911</v>
      </c>
      <c r="G114" s="245"/>
      <c r="H114" s="248">
        <v>48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180</v>
      </c>
      <c r="AU114" s="254" t="s">
        <v>87</v>
      </c>
      <c r="AV114" s="14" t="s">
        <v>87</v>
      </c>
      <c r="AW114" s="14" t="s">
        <v>4</v>
      </c>
      <c r="AX114" s="14" t="s">
        <v>22</v>
      </c>
      <c r="AY114" s="254" t="s">
        <v>169</v>
      </c>
    </row>
    <row r="115" s="12" customFormat="1" ht="22.8" customHeight="1">
      <c r="A115" s="12"/>
      <c r="B115" s="199"/>
      <c r="C115" s="200"/>
      <c r="D115" s="201" t="s">
        <v>78</v>
      </c>
      <c r="E115" s="213" t="s">
        <v>176</v>
      </c>
      <c r="F115" s="213" t="s">
        <v>912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SUM(P116:P119)</f>
        <v>0</v>
      </c>
      <c r="Q115" s="207"/>
      <c r="R115" s="208">
        <f>SUM(R116:R119)</f>
        <v>0</v>
      </c>
      <c r="S115" s="207"/>
      <c r="T115" s="20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22</v>
      </c>
      <c r="AT115" s="211" t="s">
        <v>78</v>
      </c>
      <c r="AU115" s="211" t="s">
        <v>22</v>
      </c>
      <c r="AY115" s="210" t="s">
        <v>169</v>
      </c>
      <c r="BK115" s="212">
        <f>SUM(BK116:BK119)</f>
        <v>0</v>
      </c>
    </row>
    <row r="116" s="2" customFormat="1" ht="33" customHeight="1">
      <c r="A116" s="40"/>
      <c r="B116" s="41"/>
      <c r="C116" s="215" t="s">
        <v>223</v>
      </c>
      <c r="D116" s="215" t="s">
        <v>171</v>
      </c>
      <c r="E116" s="216" t="s">
        <v>913</v>
      </c>
      <c r="F116" s="217" t="s">
        <v>914</v>
      </c>
      <c r="G116" s="218" t="s">
        <v>174</v>
      </c>
      <c r="H116" s="219">
        <v>2.8799999999999999</v>
      </c>
      <c r="I116" s="220"/>
      <c r="J116" s="221">
        <f>ROUND(I116*H116,2)</f>
        <v>0</v>
      </c>
      <c r="K116" s="217" t="s">
        <v>175</v>
      </c>
      <c r="L116" s="46"/>
      <c r="M116" s="222" t="s">
        <v>20</v>
      </c>
      <c r="N116" s="223" t="s">
        <v>50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176</v>
      </c>
      <c r="AT116" s="226" t="s">
        <v>171</v>
      </c>
      <c r="AU116" s="226" t="s">
        <v>87</v>
      </c>
      <c r="AY116" s="19" t="s">
        <v>169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22</v>
      </c>
      <c r="BK116" s="227">
        <f>ROUND(I116*H116,2)</f>
        <v>0</v>
      </c>
      <c r="BL116" s="19" t="s">
        <v>176</v>
      </c>
      <c r="BM116" s="226" t="s">
        <v>915</v>
      </c>
    </row>
    <row r="117" s="2" customFormat="1">
      <c r="A117" s="40"/>
      <c r="B117" s="41"/>
      <c r="C117" s="42"/>
      <c r="D117" s="228" t="s">
        <v>178</v>
      </c>
      <c r="E117" s="42"/>
      <c r="F117" s="229" t="s">
        <v>916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178</v>
      </c>
      <c r="AU117" s="19" t="s">
        <v>87</v>
      </c>
    </row>
    <row r="118" s="13" customFormat="1">
      <c r="A118" s="13"/>
      <c r="B118" s="233"/>
      <c r="C118" s="234"/>
      <c r="D118" s="235" t="s">
        <v>180</v>
      </c>
      <c r="E118" s="236" t="s">
        <v>20</v>
      </c>
      <c r="F118" s="237" t="s">
        <v>906</v>
      </c>
      <c r="G118" s="234"/>
      <c r="H118" s="236" t="s">
        <v>20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180</v>
      </c>
      <c r="AU118" s="243" t="s">
        <v>87</v>
      </c>
      <c r="AV118" s="13" t="s">
        <v>22</v>
      </c>
      <c r="AW118" s="13" t="s">
        <v>182</v>
      </c>
      <c r="AX118" s="13" t="s">
        <v>79</v>
      </c>
      <c r="AY118" s="243" t="s">
        <v>169</v>
      </c>
    </row>
    <row r="119" s="14" customFormat="1">
      <c r="A119" s="14"/>
      <c r="B119" s="244"/>
      <c r="C119" s="245"/>
      <c r="D119" s="235" t="s">
        <v>180</v>
      </c>
      <c r="E119" s="246" t="s">
        <v>20</v>
      </c>
      <c r="F119" s="247" t="s">
        <v>917</v>
      </c>
      <c r="G119" s="245"/>
      <c r="H119" s="248">
        <v>2.8800000000000003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180</v>
      </c>
      <c r="AU119" s="254" t="s">
        <v>87</v>
      </c>
      <c r="AV119" s="14" t="s">
        <v>87</v>
      </c>
      <c r="AW119" s="14" t="s">
        <v>182</v>
      </c>
      <c r="AX119" s="14" t="s">
        <v>79</v>
      </c>
      <c r="AY119" s="254" t="s">
        <v>169</v>
      </c>
    </row>
    <row r="120" s="12" customFormat="1" ht="22.8" customHeight="1">
      <c r="A120" s="12"/>
      <c r="B120" s="199"/>
      <c r="C120" s="200"/>
      <c r="D120" s="201" t="s">
        <v>78</v>
      </c>
      <c r="E120" s="213" t="s">
        <v>223</v>
      </c>
      <c r="F120" s="213" t="s">
        <v>918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SUM(P121:P146)</f>
        <v>0</v>
      </c>
      <c r="Q120" s="207"/>
      <c r="R120" s="208">
        <f>SUM(R121:R146)</f>
        <v>0.10935499999999999</v>
      </c>
      <c r="S120" s="207"/>
      <c r="T120" s="209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22</v>
      </c>
      <c r="AT120" s="211" t="s">
        <v>78</v>
      </c>
      <c r="AU120" s="211" t="s">
        <v>22</v>
      </c>
      <c r="AY120" s="210" t="s">
        <v>169</v>
      </c>
      <c r="BK120" s="212">
        <f>SUM(BK121:BK146)</f>
        <v>0</v>
      </c>
    </row>
    <row r="121" s="2" customFormat="1" ht="44.25" customHeight="1">
      <c r="A121" s="40"/>
      <c r="B121" s="41"/>
      <c r="C121" s="215" t="s">
        <v>230</v>
      </c>
      <c r="D121" s="215" t="s">
        <v>171</v>
      </c>
      <c r="E121" s="216" t="s">
        <v>919</v>
      </c>
      <c r="F121" s="217" t="s">
        <v>920</v>
      </c>
      <c r="G121" s="218" t="s">
        <v>251</v>
      </c>
      <c r="H121" s="219">
        <v>5.4500000000000002</v>
      </c>
      <c r="I121" s="220"/>
      <c r="J121" s="221">
        <f>ROUND(I121*H121,2)</f>
        <v>0</v>
      </c>
      <c r="K121" s="217" t="s">
        <v>175</v>
      </c>
      <c r="L121" s="46"/>
      <c r="M121" s="222" t="s">
        <v>20</v>
      </c>
      <c r="N121" s="223" t="s">
        <v>50</v>
      </c>
      <c r="O121" s="86"/>
      <c r="P121" s="224">
        <f>O121*H121</f>
        <v>0</v>
      </c>
      <c r="Q121" s="224">
        <v>0.0015</v>
      </c>
      <c r="R121" s="224">
        <f>Q121*H121</f>
        <v>0.008175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176</v>
      </c>
      <c r="AT121" s="226" t="s">
        <v>171</v>
      </c>
      <c r="AU121" s="226" t="s">
        <v>87</v>
      </c>
      <c r="AY121" s="19" t="s">
        <v>169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22</v>
      </c>
      <c r="BK121" s="227">
        <f>ROUND(I121*H121,2)</f>
        <v>0</v>
      </c>
      <c r="BL121" s="19" t="s">
        <v>176</v>
      </c>
      <c r="BM121" s="226" t="s">
        <v>921</v>
      </c>
    </row>
    <row r="122" s="2" customFormat="1">
      <c r="A122" s="40"/>
      <c r="B122" s="41"/>
      <c r="C122" s="42"/>
      <c r="D122" s="228" t="s">
        <v>178</v>
      </c>
      <c r="E122" s="42"/>
      <c r="F122" s="229" t="s">
        <v>922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178</v>
      </c>
      <c r="AU122" s="19" t="s">
        <v>87</v>
      </c>
    </row>
    <row r="123" s="14" customFormat="1">
      <c r="A123" s="14"/>
      <c r="B123" s="244"/>
      <c r="C123" s="245"/>
      <c r="D123" s="235" t="s">
        <v>180</v>
      </c>
      <c r="E123" s="246" t="s">
        <v>20</v>
      </c>
      <c r="F123" s="247" t="s">
        <v>923</v>
      </c>
      <c r="G123" s="245"/>
      <c r="H123" s="248">
        <v>5.4500000000000002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180</v>
      </c>
      <c r="AU123" s="254" t="s">
        <v>87</v>
      </c>
      <c r="AV123" s="14" t="s">
        <v>87</v>
      </c>
      <c r="AW123" s="14" t="s">
        <v>182</v>
      </c>
      <c r="AX123" s="14" t="s">
        <v>79</v>
      </c>
      <c r="AY123" s="254" t="s">
        <v>169</v>
      </c>
    </row>
    <row r="124" s="2" customFormat="1" ht="44.25" customHeight="1">
      <c r="A124" s="40"/>
      <c r="B124" s="41"/>
      <c r="C124" s="215" t="s">
        <v>27</v>
      </c>
      <c r="D124" s="215" t="s">
        <v>171</v>
      </c>
      <c r="E124" s="216" t="s">
        <v>924</v>
      </c>
      <c r="F124" s="217" t="s">
        <v>925</v>
      </c>
      <c r="G124" s="218" t="s">
        <v>251</v>
      </c>
      <c r="H124" s="219">
        <v>17</v>
      </c>
      <c r="I124" s="220"/>
      <c r="J124" s="221">
        <f>ROUND(I124*H124,2)</f>
        <v>0</v>
      </c>
      <c r="K124" s="217" t="s">
        <v>175</v>
      </c>
      <c r="L124" s="46"/>
      <c r="M124" s="222" t="s">
        <v>20</v>
      </c>
      <c r="N124" s="223" t="s">
        <v>50</v>
      </c>
      <c r="O124" s="86"/>
      <c r="P124" s="224">
        <f>O124*H124</f>
        <v>0</v>
      </c>
      <c r="Q124" s="224">
        <v>0.0027599999999999999</v>
      </c>
      <c r="R124" s="224">
        <f>Q124*H124</f>
        <v>0.046919999999999996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176</v>
      </c>
      <c r="AT124" s="226" t="s">
        <v>171</v>
      </c>
      <c r="AU124" s="226" t="s">
        <v>87</v>
      </c>
      <c r="AY124" s="19" t="s">
        <v>169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22</v>
      </c>
      <c r="BK124" s="227">
        <f>ROUND(I124*H124,2)</f>
        <v>0</v>
      </c>
      <c r="BL124" s="19" t="s">
        <v>176</v>
      </c>
      <c r="BM124" s="226" t="s">
        <v>926</v>
      </c>
    </row>
    <row r="125" s="2" customFormat="1">
      <c r="A125" s="40"/>
      <c r="B125" s="41"/>
      <c r="C125" s="42"/>
      <c r="D125" s="228" t="s">
        <v>178</v>
      </c>
      <c r="E125" s="42"/>
      <c r="F125" s="229" t="s">
        <v>927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178</v>
      </c>
      <c r="AU125" s="19" t="s">
        <v>87</v>
      </c>
    </row>
    <row r="126" s="14" customFormat="1">
      <c r="A126" s="14"/>
      <c r="B126" s="244"/>
      <c r="C126" s="245"/>
      <c r="D126" s="235" t="s">
        <v>180</v>
      </c>
      <c r="E126" s="246" t="s">
        <v>20</v>
      </c>
      <c r="F126" s="247" t="s">
        <v>928</v>
      </c>
      <c r="G126" s="245"/>
      <c r="H126" s="248">
        <v>17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180</v>
      </c>
      <c r="AU126" s="254" t="s">
        <v>87</v>
      </c>
      <c r="AV126" s="14" t="s">
        <v>87</v>
      </c>
      <c r="AW126" s="14" t="s">
        <v>182</v>
      </c>
      <c r="AX126" s="14" t="s">
        <v>79</v>
      </c>
      <c r="AY126" s="254" t="s">
        <v>169</v>
      </c>
    </row>
    <row r="127" s="2" customFormat="1" ht="49.05" customHeight="1">
      <c r="A127" s="40"/>
      <c r="B127" s="41"/>
      <c r="C127" s="215" t="s">
        <v>244</v>
      </c>
      <c r="D127" s="215" t="s">
        <v>171</v>
      </c>
      <c r="E127" s="216" t="s">
        <v>929</v>
      </c>
      <c r="F127" s="217" t="s">
        <v>930</v>
      </c>
      <c r="G127" s="218" t="s">
        <v>440</v>
      </c>
      <c r="H127" s="219">
        <v>8</v>
      </c>
      <c r="I127" s="220"/>
      <c r="J127" s="221">
        <f>ROUND(I127*H127,2)</f>
        <v>0</v>
      </c>
      <c r="K127" s="217" t="s">
        <v>175</v>
      </c>
      <c r="L127" s="46"/>
      <c r="M127" s="222" t="s">
        <v>20</v>
      </c>
      <c r="N127" s="223" t="s">
        <v>50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176</v>
      </c>
      <c r="AT127" s="226" t="s">
        <v>171</v>
      </c>
      <c r="AU127" s="226" t="s">
        <v>87</v>
      </c>
      <c r="AY127" s="19" t="s">
        <v>169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22</v>
      </c>
      <c r="BK127" s="227">
        <f>ROUND(I127*H127,2)</f>
        <v>0</v>
      </c>
      <c r="BL127" s="19" t="s">
        <v>176</v>
      </c>
      <c r="BM127" s="226" t="s">
        <v>931</v>
      </c>
    </row>
    <row r="128" s="2" customFormat="1">
      <c r="A128" s="40"/>
      <c r="B128" s="41"/>
      <c r="C128" s="42"/>
      <c r="D128" s="228" t="s">
        <v>178</v>
      </c>
      <c r="E128" s="42"/>
      <c r="F128" s="229" t="s">
        <v>932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178</v>
      </c>
      <c r="AU128" s="19" t="s">
        <v>87</v>
      </c>
    </row>
    <row r="129" s="2" customFormat="1" ht="16.5" customHeight="1">
      <c r="A129" s="40"/>
      <c r="B129" s="41"/>
      <c r="C129" s="267" t="s">
        <v>8</v>
      </c>
      <c r="D129" s="267" t="s">
        <v>274</v>
      </c>
      <c r="E129" s="268" t="s">
        <v>933</v>
      </c>
      <c r="F129" s="269" t="s">
        <v>934</v>
      </c>
      <c r="G129" s="270" t="s">
        <v>440</v>
      </c>
      <c r="H129" s="271">
        <v>3</v>
      </c>
      <c r="I129" s="272"/>
      <c r="J129" s="273">
        <f>ROUND(I129*H129,2)</f>
        <v>0</v>
      </c>
      <c r="K129" s="269" t="s">
        <v>175</v>
      </c>
      <c r="L129" s="274"/>
      <c r="M129" s="275" t="s">
        <v>20</v>
      </c>
      <c r="N129" s="276" t="s">
        <v>50</v>
      </c>
      <c r="O129" s="86"/>
      <c r="P129" s="224">
        <f>O129*H129</f>
        <v>0</v>
      </c>
      <c r="Q129" s="224">
        <v>0.00040000000000000002</v>
      </c>
      <c r="R129" s="224">
        <f>Q129*H129</f>
        <v>0.0012000000000000001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223</v>
      </c>
      <c r="AT129" s="226" t="s">
        <v>274</v>
      </c>
      <c r="AU129" s="226" t="s">
        <v>87</v>
      </c>
      <c r="AY129" s="19" t="s">
        <v>169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22</v>
      </c>
      <c r="BK129" s="227">
        <f>ROUND(I129*H129,2)</f>
        <v>0</v>
      </c>
      <c r="BL129" s="19" t="s">
        <v>176</v>
      </c>
      <c r="BM129" s="226" t="s">
        <v>935</v>
      </c>
    </row>
    <row r="130" s="2" customFormat="1" ht="16.5" customHeight="1">
      <c r="A130" s="40"/>
      <c r="B130" s="41"/>
      <c r="C130" s="267" t="s">
        <v>256</v>
      </c>
      <c r="D130" s="267" t="s">
        <v>274</v>
      </c>
      <c r="E130" s="268" t="s">
        <v>936</v>
      </c>
      <c r="F130" s="269" t="s">
        <v>937</v>
      </c>
      <c r="G130" s="270" t="s">
        <v>440</v>
      </c>
      <c r="H130" s="271">
        <v>5</v>
      </c>
      <c r="I130" s="272"/>
      <c r="J130" s="273">
        <f>ROUND(I130*H130,2)</f>
        <v>0</v>
      </c>
      <c r="K130" s="269" t="s">
        <v>175</v>
      </c>
      <c r="L130" s="274"/>
      <c r="M130" s="275" t="s">
        <v>20</v>
      </c>
      <c r="N130" s="276" t="s">
        <v>50</v>
      </c>
      <c r="O130" s="86"/>
      <c r="P130" s="224">
        <f>O130*H130</f>
        <v>0</v>
      </c>
      <c r="Q130" s="224">
        <v>0.00050000000000000001</v>
      </c>
      <c r="R130" s="224">
        <f>Q130*H130</f>
        <v>0.0025000000000000001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223</v>
      </c>
      <c r="AT130" s="226" t="s">
        <v>274</v>
      </c>
      <c r="AU130" s="226" t="s">
        <v>87</v>
      </c>
      <c r="AY130" s="19" t="s">
        <v>169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22</v>
      </c>
      <c r="BK130" s="227">
        <f>ROUND(I130*H130,2)</f>
        <v>0</v>
      </c>
      <c r="BL130" s="19" t="s">
        <v>176</v>
      </c>
      <c r="BM130" s="226" t="s">
        <v>938</v>
      </c>
    </row>
    <row r="131" s="2" customFormat="1" ht="49.05" customHeight="1">
      <c r="A131" s="40"/>
      <c r="B131" s="41"/>
      <c r="C131" s="215" t="s">
        <v>266</v>
      </c>
      <c r="D131" s="215" t="s">
        <v>171</v>
      </c>
      <c r="E131" s="216" t="s">
        <v>939</v>
      </c>
      <c r="F131" s="217" t="s">
        <v>940</v>
      </c>
      <c r="G131" s="218" t="s">
        <v>440</v>
      </c>
      <c r="H131" s="219">
        <v>3</v>
      </c>
      <c r="I131" s="220"/>
      <c r="J131" s="221">
        <f>ROUND(I131*H131,2)</f>
        <v>0</v>
      </c>
      <c r="K131" s="217" t="s">
        <v>175</v>
      </c>
      <c r="L131" s="46"/>
      <c r="M131" s="222" t="s">
        <v>20</v>
      </c>
      <c r="N131" s="223" t="s">
        <v>50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176</v>
      </c>
      <c r="AT131" s="226" t="s">
        <v>171</v>
      </c>
      <c r="AU131" s="226" t="s">
        <v>87</v>
      </c>
      <c r="AY131" s="19" t="s">
        <v>169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22</v>
      </c>
      <c r="BK131" s="227">
        <f>ROUND(I131*H131,2)</f>
        <v>0</v>
      </c>
      <c r="BL131" s="19" t="s">
        <v>176</v>
      </c>
      <c r="BM131" s="226" t="s">
        <v>941</v>
      </c>
    </row>
    <row r="132" s="2" customFormat="1">
      <c r="A132" s="40"/>
      <c r="B132" s="41"/>
      <c r="C132" s="42"/>
      <c r="D132" s="228" t="s">
        <v>178</v>
      </c>
      <c r="E132" s="42"/>
      <c r="F132" s="229" t="s">
        <v>942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178</v>
      </c>
      <c r="AU132" s="19" t="s">
        <v>87</v>
      </c>
    </row>
    <row r="133" s="2" customFormat="1" ht="16.5" customHeight="1">
      <c r="A133" s="40"/>
      <c r="B133" s="41"/>
      <c r="C133" s="267" t="s">
        <v>273</v>
      </c>
      <c r="D133" s="267" t="s">
        <v>274</v>
      </c>
      <c r="E133" s="268" t="s">
        <v>943</v>
      </c>
      <c r="F133" s="269" t="s">
        <v>944</v>
      </c>
      <c r="G133" s="270" t="s">
        <v>440</v>
      </c>
      <c r="H133" s="271">
        <v>2</v>
      </c>
      <c r="I133" s="272"/>
      <c r="J133" s="273">
        <f>ROUND(I133*H133,2)</f>
        <v>0</v>
      </c>
      <c r="K133" s="269" t="s">
        <v>175</v>
      </c>
      <c r="L133" s="274"/>
      <c r="M133" s="275" t="s">
        <v>20</v>
      </c>
      <c r="N133" s="276" t="s">
        <v>50</v>
      </c>
      <c r="O133" s="86"/>
      <c r="P133" s="224">
        <f>O133*H133</f>
        <v>0</v>
      </c>
      <c r="Q133" s="224">
        <v>0.00080000000000000004</v>
      </c>
      <c r="R133" s="224">
        <f>Q133*H133</f>
        <v>0.0016000000000000001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223</v>
      </c>
      <c r="AT133" s="226" t="s">
        <v>274</v>
      </c>
      <c r="AU133" s="226" t="s">
        <v>87</v>
      </c>
      <c r="AY133" s="19" t="s">
        <v>169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22</v>
      </c>
      <c r="BK133" s="227">
        <f>ROUND(I133*H133,2)</f>
        <v>0</v>
      </c>
      <c r="BL133" s="19" t="s">
        <v>176</v>
      </c>
      <c r="BM133" s="226" t="s">
        <v>945</v>
      </c>
    </row>
    <row r="134" s="2" customFormat="1" ht="16.5" customHeight="1">
      <c r="A134" s="40"/>
      <c r="B134" s="41"/>
      <c r="C134" s="267" t="s">
        <v>279</v>
      </c>
      <c r="D134" s="267" t="s">
        <v>274</v>
      </c>
      <c r="E134" s="268" t="s">
        <v>946</v>
      </c>
      <c r="F134" s="269" t="s">
        <v>947</v>
      </c>
      <c r="G134" s="270" t="s">
        <v>440</v>
      </c>
      <c r="H134" s="271">
        <v>1</v>
      </c>
      <c r="I134" s="272"/>
      <c r="J134" s="273">
        <f>ROUND(I134*H134,2)</f>
        <v>0</v>
      </c>
      <c r="K134" s="269" t="s">
        <v>175</v>
      </c>
      <c r="L134" s="274"/>
      <c r="M134" s="275" t="s">
        <v>20</v>
      </c>
      <c r="N134" s="276" t="s">
        <v>50</v>
      </c>
      <c r="O134" s="86"/>
      <c r="P134" s="224">
        <f>O134*H134</f>
        <v>0</v>
      </c>
      <c r="Q134" s="224">
        <v>0.001</v>
      </c>
      <c r="R134" s="224">
        <f>Q134*H134</f>
        <v>0.001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223</v>
      </c>
      <c r="AT134" s="226" t="s">
        <v>274</v>
      </c>
      <c r="AU134" s="226" t="s">
        <v>87</v>
      </c>
      <c r="AY134" s="19" t="s">
        <v>169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176</v>
      </c>
      <c r="BM134" s="226" t="s">
        <v>948</v>
      </c>
    </row>
    <row r="135" s="2" customFormat="1" ht="37.8" customHeight="1">
      <c r="A135" s="40"/>
      <c r="B135" s="41"/>
      <c r="C135" s="215" t="s">
        <v>286</v>
      </c>
      <c r="D135" s="215" t="s">
        <v>171</v>
      </c>
      <c r="E135" s="216" t="s">
        <v>949</v>
      </c>
      <c r="F135" s="217" t="s">
        <v>950</v>
      </c>
      <c r="G135" s="218" t="s">
        <v>440</v>
      </c>
      <c r="H135" s="219">
        <v>2</v>
      </c>
      <c r="I135" s="220"/>
      <c r="J135" s="221">
        <f>ROUND(I135*H135,2)</f>
        <v>0</v>
      </c>
      <c r="K135" s="217" t="s">
        <v>175</v>
      </c>
      <c r="L135" s="46"/>
      <c r="M135" s="222" t="s">
        <v>20</v>
      </c>
      <c r="N135" s="223" t="s">
        <v>50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176</v>
      </c>
      <c r="AT135" s="226" t="s">
        <v>171</v>
      </c>
      <c r="AU135" s="226" t="s">
        <v>87</v>
      </c>
      <c r="AY135" s="19" t="s">
        <v>169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176</v>
      </c>
      <c r="BM135" s="226" t="s">
        <v>951</v>
      </c>
    </row>
    <row r="136" s="2" customFormat="1">
      <c r="A136" s="40"/>
      <c r="B136" s="41"/>
      <c r="C136" s="42"/>
      <c r="D136" s="228" t="s">
        <v>178</v>
      </c>
      <c r="E136" s="42"/>
      <c r="F136" s="229" t="s">
        <v>952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178</v>
      </c>
      <c r="AU136" s="19" t="s">
        <v>87</v>
      </c>
    </row>
    <row r="137" s="2" customFormat="1" ht="37.8" customHeight="1">
      <c r="A137" s="40"/>
      <c r="B137" s="41"/>
      <c r="C137" s="215" t="s">
        <v>292</v>
      </c>
      <c r="D137" s="215" t="s">
        <v>171</v>
      </c>
      <c r="E137" s="216" t="s">
        <v>949</v>
      </c>
      <c r="F137" s="217" t="s">
        <v>950</v>
      </c>
      <c r="G137" s="218" t="s">
        <v>440</v>
      </c>
      <c r="H137" s="219">
        <v>2</v>
      </c>
      <c r="I137" s="220"/>
      <c r="J137" s="221">
        <f>ROUND(I137*H137,2)</f>
        <v>0</v>
      </c>
      <c r="K137" s="217" t="s">
        <v>175</v>
      </c>
      <c r="L137" s="46"/>
      <c r="M137" s="222" t="s">
        <v>20</v>
      </c>
      <c r="N137" s="223" t="s">
        <v>50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176</v>
      </c>
      <c r="AT137" s="226" t="s">
        <v>171</v>
      </c>
      <c r="AU137" s="226" t="s">
        <v>87</v>
      </c>
      <c r="AY137" s="19" t="s">
        <v>169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22</v>
      </c>
      <c r="BK137" s="227">
        <f>ROUND(I137*H137,2)</f>
        <v>0</v>
      </c>
      <c r="BL137" s="19" t="s">
        <v>176</v>
      </c>
      <c r="BM137" s="226" t="s">
        <v>953</v>
      </c>
    </row>
    <row r="138" s="2" customFormat="1">
      <c r="A138" s="40"/>
      <c r="B138" s="41"/>
      <c r="C138" s="42"/>
      <c r="D138" s="228" t="s">
        <v>178</v>
      </c>
      <c r="E138" s="42"/>
      <c r="F138" s="229" t="s">
        <v>952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178</v>
      </c>
      <c r="AU138" s="19" t="s">
        <v>87</v>
      </c>
    </row>
    <row r="139" s="2" customFormat="1" ht="16.5" customHeight="1">
      <c r="A139" s="40"/>
      <c r="B139" s="41"/>
      <c r="C139" s="267" t="s">
        <v>300</v>
      </c>
      <c r="D139" s="267" t="s">
        <v>274</v>
      </c>
      <c r="E139" s="268" t="s">
        <v>954</v>
      </c>
      <c r="F139" s="269" t="s">
        <v>955</v>
      </c>
      <c r="G139" s="270" t="s">
        <v>440</v>
      </c>
      <c r="H139" s="271">
        <v>2</v>
      </c>
      <c r="I139" s="272"/>
      <c r="J139" s="273">
        <f>ROUND(I139*H139,2)</f>
        <v>0</v>
      </c>
      <c r="K139" s="269" t="s">
        <v>175</v>
      </c>
      <c r="L139" s="274"/>
      <c r="M139" s="275" t="s">
        <v>20</v>
      </c>
      <c r="N139" s="276" t="s">
        <v>50</v>
      </c>
      <c r="O139" s="86"/>
      <c r="P139" s="224">
        <f>O139*H139</f>
        <v>0</v>
      </c>
      <c r="Q139" s="224">
        <v>0.0011999999999999999</v>
      </c>
      <c r="R139" s="224">
        <f>Q139*H139</f>
        <v>0.0023999999999999998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223</v>
      </c>
      <c r="AT139" s="226" t="s">
        <v>274</v>
      </c>
      <c r="AU139" s="226" t="s">
        <v>87</v>
      </c>
      <c r="AY139" s="19" t="s">
        <v>169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22</v>
      </c>
      <c r="BK139" s="227">
        <f>ROUND(I139*H139,2)</f>
        <v>0</v>
      </c>
      <c r="BL139" s="19" t="s">
        <v>176</v>
      </c>
      <c r="BM139" s="226" t="s">
        <v>956</v>
      </c>
    </row>
    <row r="140" s="2" customFormat="1" ht="24.15" customHeight="1">
      <c r="A140" s="40"/>
      <c r="B140" s="41"/>
      <c r="C140" s="215" t="s">
        <v>307</v>
      </c>
      <c r="D140" s="215" t="s">
        <v>171</v>
      </c>
      <c r="E140" s="216" t="s">
        <v>957</v>
      </c>
      <c r="F140" s="217" t="s">
        <v>958</v>
      </c>
      <c r="G140" s="218" t="s">
        <v>440</v>
      </c>
      <c r="H140" s="219">
        <v>5</v>
      </c>
      <c r="I140" s="220"/>
      <c r="J140" s="221">
        <f>ROUND(I140*H140,2)</f>
        <v>0</v>
      </c>
      <c r="K140" s="217" t="s">
        <v>175</v>
      </c>
      <c r="L140" s="46"/>
      <c r="M140" s="222" t="s">
        <v>20</v>
      </c>
      <c r="N140" s="223" t="s">
        <v>50</v>
      </c>
      <c r="O140" s="86"/>
      <c r="P140" s="224">
        <f>O140*H140</f>
        <v>0</v>
      </c>
      <c r="Q140" s="224">
        <v>6.9999999999999994E-05</v>
      </c>
      <c r="R140" s="224">
        <f>Q140*H140</f>
        <v>0.00034999999999999994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176</v>
      </c>
      <c r="AT140" s="226" t="s">
        <v>171</v>
      </c>
      <c r="AU140" s="226" t="s">
        <v>87</v>
      </c>
      <c r="AY140" s="19" t="s">
        <v>169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176</v>
      </c>
      <c r="BM140" s="226" t="s">
        <v>959</v>
      </c>
    </row>
    <row r="141" s="2" customFormat="1">
      <c r="A141" s="40"/>
      <c r="B141" s="41"/>
      <c r="C141" s="42"/>
      <c r="D141" s="228" t="s">
        <v>178</v>
      </c>
      <c r="E141" s="42"/>
      <c r="F141" s="229" t="s">
        <v>960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178</v>
      </c>
      <c r="AU141" s="19" t="s">
        <v>87</v>
      </c>
    </row>
    <row r="142" s="2" customFormat="1" ht="24.15" customHeight="1">
      <c r="A142" s="40"/>
      <c r="B142" s="41"/>
      <c r="C142" s="267" t="s">
        <v>7</v>
      </c>
      <c r="D142" s="267" t="s">
        <v>274</v>
      </c>
      <c r="E142" s="268" t="s">
        <v>961</v>
      </c>
      <c r="F142" s="269" t="s">
        <v>962</v>
      </c>
      <c r="G142" s="270" t="s">
        <v>440</v>
      </c>
      <c r="H142" s="271">
        <v>5</v>
      </c>
      <c r="I142" s="272"/>
      <c r="J142" s="273">
        <f>ROUND(I142*H142,2)</f>
        <v>0</v>
      </c>
      <c r="K142" s="269" t="s">
        <v>175</v>
      </c>
      <c r="L142" s="274"/>
      <c r="M142" s="275" t="s">
        <v>20</v>
      </c>
      <c r="N142" s="276" t="s">
        <v>50</v>
      </c>
      <c r="O142" s="86"/>
      <c r="P142" s="224">
        <f>O142*H142</f>
        <v>0</v>
      </c>
      <c r="Q142" s="224">
        <v>0.0012800000000000001</v>
      </c>
      <c r="R142" s="224">
        <f>Q142*H142</f>
        <v>0.0064000000000000003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223</v>
      </c>
      <c r="AT142" s="226" t="s">
        <v>274</v>
      </c>
      <c r="AU142" s="226" t="s">
        <v>87</v>
      </c>
      <c r="AY142" s="19" t="s">
        <v>169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176</v>
      </c>
      <c r="BM142" s="226" t="s">
        <v>963</v>
      </c>
    </row>
    <row r="143" s="2" customFormat="1" ht="24.15" customHeight="1">
      <c r="A143" s="40"/>
      <c r="B143" s="41"/>
      <c r="C143" s="215" t="s">
        <v>321</v>
      </c>
      <c r="D143" s="215" t="s">
        <v>171</v>
      </c>
      <c r="E143" s="216" t="s">
        <v>964</v>
      </c>
      <c r="F143" s="217" t="s">
        <v>965</v>
      </c>
      <c r="G143" s="218" t="s">
        <v>966</v>
      </c>
      <c r="H143" s="219">
        <v>4</v>
      </c>
      <c r="I143" s="220"/>
      <c r="J143" s="221">
        <f>ROUND(I143*H143,2)</f>
        <v>0</v>
      </c>
      <c r="K143" s="217" t="s">
        <v>175</v>
      </c>
      <c r="L143" s="46"/>
      <c r="M143" s="222" t="s">
        <v>20</v>
      </c>
      <c r="N143" s="223" t="s">
        <v>50</v>
      </c>
      <c r="O143" s="86"/>
      <c r="P143" s="224">
        <f>O143*H143</f>
        <v>0</v>
      </c>
      <c r="Q143" s="224">
        <v>0.00010000000000000001</v>
      </c>
      <c r="R143" s="224">
        <f>Q143*H143</f>
        <v>0.00040000000000000002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176</v>
      </c>
      <c r="AT143" s="226" t="s">
        <v>171</v>
      </c>
      <c r="AU143" s="226" t="s">
        <v>87</v>
      </c>
      <c r="AY143" s="19" t="s">
        <v>169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22</v>
      </c>
      <c r="BK143" s="227">
        <f>ROUND(I143*H143,2)</f>
        <v>0</v>
      </c>
      <c r="BL143" s="19" t="s">
        <v>176</v>
      </c>
      <c r="BM143" s="226" t="s">
        <v>967</v>
      </c>
    </row>
    <row r="144" s="2" customFormat="1">
      <c r="A144" s="40"/>
      <c r="B144" s="41"/>
      <c r="C144" s="42"/>
      <c r="D144" s="228" t="s">
        <v>178</v>
      </c>
      <c r="E144" s="42"/>
      <c r="F144" s="229" t="s">
        <v>968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178</v>
      </c>
      <c r="AU144" s="19" t="s">
        <v>87</v>
      </c>
    </row>
    <row r="145" s="2" customFormat="1" ht="49.05" customHeight="1">
      <c r="A145" s="40"/>
      <c r="B145" s="41"/>
      <c r="C145" s="215" t="s">
        <v>327</v>
      </c>
      <c r="D145" s="215" t="s">
        <v>171</v>
      </c>
      <c r="E145" s="216" t="s">
        <v>969</v>
      </c>
      <c r="F145" s="217" t="s">
        <v>970</v>
      </c>
      <c r="G145" s="218" t="s">
        <v>440</v>
      </c>
      <c r="H145" s="219">
        <v>1</v>
      </c>
      <c r="I145" s="220"/>
      <c r="J145" s="221">
        <f>ROUND(I145*H145,2)</f>
        <v>0</v>
      </c>
      <c r="K145" s="217" t="s">
        <v>175</v>
      </c>
      <c r="L145" s="46"/>
      <c r="M145" s="222" t="s">
        <v>20</v>
      </c>
      <c r="N145" s="223" t="s">
        <v>50</v>
      </c>
      <c r="O145" s="86"/>
      <c r="P145" s="224">
        <f>O145*H145</f>
        <v>0</v>
      </c>
      <c r="Q145" s="224">
        <v>0.03841</v>
      </c>
      <c r="R145" s="224">
        <f>Q145*H145</f>
        <v>0.03841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176</v>
      </c>
      <c r="AT145" s="226" t="s">
        <v>171</v>
      </c>
      <c r="AU145" s="226" t="s">
        <v>87</v>
      </c>
      <c r="AY145" s="19" t="s">
        <v>169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22</v>
      </c>
      <c r="BK145" s="227">
        <f>ROUND(I145*H145,2)</f>
        <v>0</v>
      </c>
      <c r="BL145" s="19" t="s">
        <v>176</v>
      </c>
      <c r="BM145" s="226" t="s">
        <v>971</v>
      </c>
    </row>
    <row r="146" s="2" customFormat="1">
      <c r="A146" s="40"/>
      <c r="B146" s="41"/>
      <c r="C146" s="42"/>
      <c r="D146" s="228" t="s">
        <v>178</v>
      </c>
      <c r="E146" s="42"/>
      <c r="F146" s="229" t="s">
        <v>972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178</v>
      </c>
      <c r="AU146" s="19" t="s">
        <v>87</v>
      </c>
    </row>
    <row r="147" s="12" customFormat="1" ht="22.8" customHeight="1">
      <c r="A147" s="12"/>
      <c r="B147" s="199"/>
      <c r="C147" s="200"/>
      <c r="D147" s="201" t="s">
        <v>78</v>
      </c>
      <c r="E147" s="213" t="s">
        <v>230</v>
      </c>
      <c r="F147" s="213" t="s">
        <v>265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SUM(P148:P176)</f>
        <v>0</v>
      </c>
      <c r="Q147" s="207"/>
      <c r="R147" s="208">
        <f>SUM(R148:R176)</f>
        <v>7.8864900000000002</v>
      </c>
      <c r="S147" s="207"/>
      <c r="T147" s="209">
        <f>SUM(T148:T176)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22</v>
      </c>
      <c r="AT147" s="211" t="s">
        <v>78</v>
      </c>
      <c r="AU147" s="211" t="s">
        <v>22</v>
      </c>
      <c r="AY147" s="210" t="s">
        <v>169</v>
      </c>
      <c r="BK147" s="212">
        <f>SUM(BK148:BK176)</f>
        <v>0</v>
      </c>
    </row>
    <row r="148" s="2" customFormat="1" ht="24.15" customHeight="1">
      <c r="A148" s="40"/>
      <c r="B148" s="41"/>
      <c r="C148" s="215" t="s">
        <v>333</v>
      </c>
      <c r="D148" s="215" t="s">
        <v>171</v>
      </c>
      <c r="E148" s="216" t="s">
        <v>973</v>
      </c>
      <c r="F148" s="217" t="s">
        <v>974</v>
      </c>
      <c r="G148" s="218" t="s">
        <v>251</v>
      </c>
      <c r="H148" s="219">
        <v>23</v>
      </c>
      <c r="I148" s="220"/>
      <c r="J148" s="221">
        <f>ROUND(I148*H148,2)</f>
        <v>0</v>
      </c>
      <c r="K148" s="217" t="s">
        <v>175</v>
      </c>
      <c r="L148" s="46"/>
      <c r="M148" s="222" t="s">
        <v>20</v>
      </c>
      <c r="N148" s="223" t="s">
        <v>50</v>
      </c>
      <c r="O148" s="86"/>
      <c r="P148" s="224">
        <f>O148*H148</f>
        <v>0</v>
      </c>
      <c r="Q148" s="224">
        <v>0.29221000000000003</v>
      </c>
      <c r="R148" s="224">
        <f>Q148*H148</f>
        <v>6.7208300000000003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176</v>
      </c>
      <c r="AT148" s="226" t="s">
        <v>171</v>
      </c>
      <c r="AU148" s="226" t="s">
        <v>87</v>
      </c>
      <c r="AY148" s="19" t="s">
        <v>169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22</v>
      </c>
      <c r="BK148" s="227">
        <f>ROUND(I148*H148,2)</f>
        <v>0</v>
      </c>
      <c r="BL148" s="19" t="s">
        <v>176</v>
      </c>
      <c r="BM148" s="226" t="s">
        <v>975</v>
      </c>
    </row>
    <row r="149" s="2" customFormat="1">
      <c r="A149" s="40"/>
      <c r="B149" s="41"/>
      <c r="C149" s="42"/>
      <c r="D149" s="228" t="s">
        <v>178</v>
      </c>
      <c r="E149" s="42"/>
      <c r="F149" s="229" t="s">
        <v>976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178</v>
      </c>
      <c r="AU149" s="19" t="s">
        <v>87</v>
      </c>
    </row>
    <row r="150" s="14" customFormat="1">
      <c r="A150" s="14"/>
      <c r="B150" s="244"/>
      <c r="C150" s="245"/>
      <c r="D150" s="235" t="s">
        <v>180</v>
      </c>
      <c r="E150" s="246" t="s">
        <v>20</v>
      </c>
      <c r="F150" s="247" t="s">
        <v>977</v>
      </c>
      <c r="G150" s="245"/>
      <c r="H150" s="248">
        <v>23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180</v>
      </c>
      <c r="AU150" s="254" t="s">
        <v>87</v>
      </c>
      <c r="AV150" s="14" t="s">
        <v>87</v>
      </c>
      <c r="AW150" s="14" t="s">
        <v>182</v>
      </c>
      <c r="AX150" s="14" t="s">
        <v>79</v>
      </c>
      <c r="AY150" s="254" t="s">
        <v>169</v>
      </c>
    </row>
    <row r="151" s="2" customFormat="1" ht="16.5" customHeight="1">
      <c r="A151" s="40"/>
      <c r="B151" s="41"/>
      <c r="C151" s="267" t="s">
        <v>338</v>
      </c>
      <c r="D151" s="267" t="s">
        <v>274</v>
      </c>
      <c r="E151" s="268" t="s">
        <v>978</v>
      </c>
      <c r="F151" s="269" t="s">
        <v>979</v>
      </c>
      <c r="G151" s="270" t="s">
        <v>440</v>
      </c>
      <c r="H151" s="271">
        <v>10</v>
      </c>
      <c r="I151" s="272"/>
      <c r="J151" s="273">
        <f>ROUND(I151*H151,2)</f>
        <v>0</v>
      </c>
      <c r="K151" s="269" t="s">
        <v>20</v>
      </c>
      <c r="L151" s="274"/>
      <c r="M151" s="275" t="s">
        <v>20</v>
      </c>
      <c r="N151" s="276" t="s">
        <v>50</v>
      </c>
      <c r="O151" s="86"/>
      <c r="P151" s="224">
        <f>O151*H151</f>
        <v>0</v>
      </c>
      <c r="Q151" s="224">
        <v>0.030200000000000001</v>
      </c>
      <c r="R151" s="224">
        <f>Q151*H151</f>
        <v>0.30199999999999999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223</v>
      </c>
      <c r="AT151" s="226" t="s">
        <v>274</v>
      </c>
      <c r="AU151" s="226" t="s">
        <v>87</v>
      </c>
      <c r="AY151" s="19" t="s">
        <v>169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176</v>
      </c>
      <c r="BM151" s="226" t="s">
        <v>980</v>
      </c>
    </row>
    <row r="152" s="14" customFormat="1">
      <c r="A152" s="14"/>
      <c r="B152" s="244"/>
      <c r="C152" s="245"/>
      <c r="D152" s="235" t="s">
        <v>180</v>
      </c>
      <c r="E152" s="246" t="s">
        <v>20</v>
      </c>
      <c r="F152" s="247" t="s">
        <v>981</v>
      </c>
      <c r="G152" s="245"/>
      <c r="H152" s="248">
        <v>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180</v>
      </c>
      <c r="AU152" s="254" t="s">
        <v>87</v>
      </c>
      <c r="AV152" s="14" t="s">
        <v>87</v>
      </c>
      <c r="AW152" s="14" t="s">
        <v>182</v>
      </c>
      <c r="AX152" s="14" t="s">
        <v>79</v>
      </c>
      <c r="AY152" s="254" t="s">
        <v>169</v>
      </c>
    </row>
    <row r="153" s="14" customFormat="1">
      <c r="A153" s="14"/>
      <c r="B153" s="244"/>
      <c r="C153" s="245"/>
      <c r="D153" s="235" t="s">
        <v>180</v>
      </c>
      <c r="E153" s="246" t="s">
        <v>20</v>
      </c>
      <c r="F153" s="247" t="s">
        <v>982</v>
      </c>
      <c r="G153" s="245"/>
      <c r="H153" s="248">
        <v>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180</v>
      </c>
      <c r="AU153" s="254" t="s">
        <v>87</v>
      </c>
      <c r="AV153" s="14" t="s">
        <v>87</v>
      </c>
      <c r="AW153" s="14" t="s">
        <v>182</v>
      </c>
      <c r="AX153" s="14" t="s">
        <v>79</v>
      </c>
      <c r="AY153" s="254" t="s">
        <v>169</v>
      </c>
    </row>
    <row r="154" s="2" customFormat="1" ht="16.5" customHeight="1">
      <c r="A154" s="40"/>
      <c r="B154" s="41"/>
      <c r="C154" s="267" t="s">
        <v>344</v>
      </c>
      <c r="D154" s="267" t="s">
        <v>274</v>
      </c>
      <c r="E154" s="268" t="s">
        <v>983</v>
      </c>
      <c r="F154" s="269" t="s">
        <v>984</v>
      </c>
      <c r="G154" s="270" t="s">
        <v>440</v>
      </c>
      <c r="H154" s="271">
        <v>1</v>
      </c>
      <c r="I154" s="272"/>
      <c r="J154" s="273">
        <f>ROUND(I154*H154,2)</f>
        <v>0</v>
      </c>
      <c r="K154" s="269" t="s">
        <v>20</v>
      </c>
      <c r="L154" s="274"/>
      <c r="M154" s="275" t="s">
        <v>20</v>
      </c>
      <c r="N154" s="276" t="s">
        <v>50</v>
      </c>
      <c r="O154" s="86"/>
      <c r="P154" s="224">
        <f>O154*H154</f>
        <v>0</v>
      </c>
      <c r="Q154" s="224">
        <v>0.014999999999999999</v>
      </c>
      <c r="R154" s="224">
        <f>Q154*H154</f>
        <v>0.014999999999999999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223</v>
      </c>
      <c r="AT154" s="226" t="s">
        <v>274</v>
      </c>
      <c r="AU154" s="226" t="s">
        <v>87</v>
      </c>
      <c r="AY154" s="19" t="s">
        <v>169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22</v>
      </c>
      <c r="BK154" s="227">
        <f>ROUND(I154*H154,2)</f>
        <v>0</v>
      </c>
      <c r="BL154" s="19" t="s">
        <v>176</v>
      </c>
      <c r="BM154" s="226" t="s">
        <v>985</v>
      </c>
    </row>
    <row r="155" s="14" customFormat="1">
      <c r="A155" s="14"/>
      <c r="B155" s="244"/>
      <c r="C155" s="245"/>
      <c r="D155" s="235" t="s">
        <v>180</v>
      </c>
      <c r="E155" s="246" t="s">
        <v>20</v>
      </c>
      <c r="F155" s="247" t="s">
        <v>986</v>
      </c>
      <c r="G155" s="245"/>
      <c r="H155" s="248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180</v>
      </c>
      <c r="AU155" s="254" t="s">
        <v>87</v>
      </c>
      <c r="AV155" s="14" t="s">
        <v>87</v>
      </c>
      <c r="AW155" s="14" t="s">
        <v>182</v>
      </c>
      <c r="AX155" s="14" t="s">
        <v>79</v>
      </c>
      <c r="AY155" s="254" t="s">
        <v>169</v>
      </c>
    </row>
    <row r="156" s="2" customFormat="1" ht="24.15" customHeight="1">
      <c r="A156" s="40"/>
      <c r="B156" s="41"/>
      <c r="C156" s="267" t="s">
        <v>351</v>
      </c>
      <c r="D156" s="267" t="s">
        <v>274</v>
      </c>
      <c r="E156" s="268" t="s">
        <v>987</v>
      </c>
      <c r="F156" s="269" t="s">
        <v>988</v>
      </c>
      <c r="G156" s="270" t="s">
        <v>440</v>
      </c>
      <c r="H156" s="271">
        <v>5</v>
      </c>
      <c r="I156" s="272"/>
      <c r="J156" s="273">
        <f>ROUND(I156*H156,2)</f>
        <v>0</v>
      </c>
      <c r="K156" s="269" t="s">
        <v>20</v>
      </c>
      <c r="L156" s="274"/>
      <c r="M156" s="275" t="s">
        <v>20</v>
      </c>
      <c r="N156" s="276" t="s">
        <v>50</v>
      </c>
      <c r="O156" s="86"/>
      <c r="P156" s="224">
        <f>O156*H156</f>
        <v>0</v>
      </c>
      <c r="Q156" s="224">
        <v>0.032199999999999999</v>
      </c>
      <c r="R156" s="224">
        <f>Q156*H156</f>
        <v>0.161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223</v>
      </c>
      <c r="AT156" s="226" t="s">
        <v>274</v>
      </c>
      <c r="AU156" s="226" t="s">
        <v>87</v>
      </c>
      <c r="AY156" s="19" t="s">
        <v>169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22</v>
      </c>
      <c r="BK156" s="227">
        <f>ROUND(I156*H156,2)</f>
        <v>0</v>
      </c>
      <c r="BL156" s="19" t="s">
        <v>176</v>
      </c>
      <c r="BM156" s="226" t="s">
        <v>989</v>
      </c>
    </row>
    <row r="157" s="14" customFormat="1">
      <c r="A157" s="14"/>
      <c r="B157" s="244"/>
      <c r="C157" s="245"/>
      <c r="D157" s="235" t="s">
        <v>180</v>
      </c>
      <c r="E157" s="246" t="s">
        <v>20</v>
      </c>
      <c r="F157" s="247" t="s">
        <v>986</v>
      </c>
      <c r="G157" s="245"/>
      <c r="H157" s="248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180</v>
      </c>
      <c r="AU157" s="254" t="s">
        <v>87</v>
      </c>
      <c r="AV157" s="14" t="s">
        <v>87</v>
      </c>
      <c r="AW157" s="14" t="s">
        <v>182</v>
      </c>
      <c r="AX157" s="14" t="s">
        <v>79</v>
      </c>
      <c r="AY157" s="254" t="s">
        <v>169</v>
      </c>
    </row>
    <row r="158" s="14" customFormat="1">
      <c r="A158" s="14"/>
      <c r="B158" s="244"/>
      <c r="C158" s="245"/>
      <c r="D158" s="235" t="s">
        <v>180</v>
      </c>
      <c r="E158" s="246" t="s">
        <v>20</v>
      </c>
      <c r="F158" s="247" t="s">
        <v>990</v>
      </c>
      <c r="G158" s="245"/>
      <c r="H158" s="248">
        <v>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180</v>
      </c>
      <c r="AU158" s="254" t="s">
        <v>87</v>
      </c>
      <c r="AV158" s="14" t="s">
        <v>87</v>
      </c>
      <c r="AW158" s="14" t="s">
        <v>182</v>
      </c>
      <c r="AX158" s="14" t="s">
        <v>79</v>
      </c>
      <c r="AY158" s="254" t="s">
        <v>169</v>
      </c>
    </row>
    <row r="159" s="2" customFormat="1" ht="24.15" customHeight="1">
      <c r="A159" s="40"/>
      <c r="B159" s="41"/>
      <c r="C159" s="267" t="s">
        <v>356</v>
      </c>
      <c r="D159" s="267" t="s">
        <v>274</v>
      </c>
      <c r="E159" s="268" t="s">
        <v>991</v>
      </c>
      <c r="F159" s="269" t="s">
        <v>992</v>
      </c>
      <c r="G159" s="270" t="s">
        <v>440</v>
      </c>
      <c r="H159" s="271">
        <v>10</v>
      </c>
      <c r="I159" s="272"/>
      <c r="J159" s="273">
        <f>ROUND(I159*H159,2)</f>
        <v>0</v>
      </c>
      <c r="K159" s="269" t="s">
        <v>20</v>
      </c>
      <c r="L159" s="274"/>
      <c r="M159" s="275" t="s">
        <v>20</v>
      </c>
      <c r="N159" s="276" t="s">
        <v>50</v>
      </c>
      <c r="O159" s="86"/>
      <c r="P159" s="224">
        <f>O159*H159</f>
        <v>0</v>
      </c>
      <c r="Q159" s="224">
        <v>0.0032000000000000002</v>
      </c>
      <c r="R159" s="224">
        <f>Q159*H159</f>
        <v>0.032000000000000001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223</v>
      </c>
      <c r="AT159" s="226" t="s">
        <v>274</v>
      </c>
      <c r="AU159" s="226" t="s">
        <v>87</v>
      </c>
      <c r="AY159" s="19" t="s">
        <v>169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22</v>
      </c>
      <c r="BK159" s="227">
        <f>ROUND(I159*H159,2)</f>
        <v>0</v>
      </c>
      <c r="BL159" s="19" t="s">
        <v>176</v>
      </c>
      <c r="BM159" s="226" t="s">
        <v>993</v>
      </c>
    </row>
    <row r="160" s="14" customFormat="1">
      <c r="A160" s="14"/>
      <c r="B160" s="244"/>
      <c r="C160" s="245"/>
      <c r="D160" s="235" t="s">
        <v>180</v>
      </c>
      <c r="E160" s="246" t="s">
        <v>20</v>
      </c>
      <c r="F160" s="247" t="s">
        <v>981</v>
      </c>
      <c r="G160" s="245"/>
      <c r="H160" s="248">
        <v>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180</v>
      </c>
      <c r="AU160" s="254" t="s">
        <v>87</v>
      </c>
      <c r="AV160" s="14" t="s">
        <v>87</v>
      </c>
      <c r="AW160" s="14" t="s">
        <v>182</v>
      </c>
      <c r="AX160" s="14" t="s">
        <v>79</v>
      </c>
      <c r="AY160" s="254" t="s">
        <v>169</v>
      </c>
    </row>
    <row r="161" s="14" customFormat="1">
      <c r="A161" s="14"/>
      <c r="B161" s="244"/>
      <c r="C161" s="245"/>
      <c r="D161" s="235" t="s">
        <v>180</v>
      </c>
      <c r="E161" s="246" t="s">
        <v>20</v>
      </c>
      <c r="F161" s="247" t="s">
        <v>982</v>
      </c>
      <c r="G161" s="245"/>
      <c r="H161" s="248">
        <v>8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180</v>
      </c>
      <c r="AU161" s="254" t="s">
        <v>87</v>
      </c>
      <c r="AV161" s="14" t="s">
        <v>87</v>
      </c>
      <c r="AW161" s="14" t="s">
        <v>182</v>
      </c>
      <c r="AX161" s="14" t="s">
        <v>79</v>
      </c>
      <c r="AY161" s="254" t="s">
        <v>169</v>
      </c>
    </row>
    <row r="162" s="2" customFormat="1" ht="24.15" customHeight="1">
      <c r="A162" s="40"/>
      <c r="B162" s="41"/>
      <c r="C162" s="267" t="s">
        <v>365</v>
      </c>
      <c r="D162" s="267" t="s">
        <v>274</v>
      </c>
      <c r="E162" s="268" t="s">
        <v>994</v>
      </c>
      <c r="F162" s="269" t="s">
        <v>995</v>
      </c>
      <c r="G162" s="270" t="s">
        <v>440</v>
      </c>
      <c r="H162" s="271">
        <v>15</v>
      </c>
      <c r="I162" s="272"/>
      <c r="J162" s="273">
        <f>ROUND(I162*H162,2)</f>
        <v>0</v>
      </c>
      <c r="K162" s="269" t="s">
        <v>20</v>
      </c>
      <c r="L162" s="274"/>
      <c r="M162" s="275" t="s">
        <v>20</v>
      </c>
      <c r="N162" s="276" t="s">
        <v>50</v>
      </c>
      <c r="O162" s="86"/>
      <c r="P162" s="224">
        <f>O162*H162</f>
        <v>0</v>
      </c>
      <c r="Q162" s="224">
        <v>0.0056600000000000001</v>
      </c>
      <c r="R162" s="224">
        <f>Q162*H162</f>
        <v>0.084900000000000003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223</v>
      </c>
      <c r="AT162" s="226" t="s">
        <v>274</v>
      </c>
      <c r="AU162" s="226" t="s">
        <v>87</v>
      </c>
      <c r="AY162" s="19" t="s">
        <v>169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22</v>
      </c>
      <c r="BK162" s="227">
        <f>ROUND(I162*H162,2)</f>
        <v>0</v>
      </c>
      <c r="BL162" s="19" t="s">
        <v>176</v>
      </c>
      <c r="BM162" s="226" t="s">
        <v>996</v>
      </c>
    </row>
    <row r="163" s="14" customFormat="1">
      <c r="A163" s="14"/>
      <c r="B163" s="244"/>
      <c r="C163" s="245"/>
      <c r="D163" s="235" t="s">
        <v>180</v>
      </c>
      <c r="E163" s="246" t="s">
        <v>20</v>
      </c>
      <c r="F163" s="247" t="s">
        <v>997</v>
      </c>
      <c r="G163" s="245"/>
      <c r="H163" s="248">
        <v>3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180</v>
      </c>
      <c r="AU163" s="254" t="s">
        <v>87</v>
      </c>
      <c r="AV163" s="14" t="s">
        <v>87</v>
      </c>
      <c r="AW163" s="14" t="s">
        <v>182</v>
      </c>
      <c r="AX163" s="14" t="s">
        <v>79</v>
      </c>
      <c r="AY163" s="254" t="s">
        <v>169</v>
      </c>
    </row>
    <row r="164" s="14" customFormat="1">
      <c r="A164" s="14"/>
      <c r="B164" s="244"/>
      <c r="C164" s="245"/>
      <c r="D164" s="235" t="s">
        <v>180</v>
      </c>
      <c r="E164" s="246" t="s">
        <v>20</v>
      </c>
      <c r="F164" s="247" t="s">
        <v>998</v>
      </c>
      <c r="G164" s="245"/>
      <c r="H164" s="248">
        <v>12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180</v>
      </c>
      <c r="AU164" s="254" t="s">
        <v>87</v>
      </c>
      <c r="AV164" s="14" t="s">
        <v>87</v>
      </c>
      <c r="AW164" s="14" t="s">
        <v>182</v>
      </c>
      <c r="AX164" s="14" t="s">
        <v>79</v>
      </c>
      <c r="AY164" s="254" t="s">
        <v>169</v>
      </c>
    </row>
    <row r="165" s="2" customFormat="1" ht="24.15" customHeight="1">
      <c r="A165" s="40"/>
      <c r="B165" s="41"/>
      <c r="C165" s="267" t="s">
        <v>371</v>
      </c>
      <c r="D165" s="267" t="s">
        <v>274</v>
      </c>
      <c r="E165" s="268" t="s">
        <v>999</v>
      </c>
      <c r="F165" s="269" t="s">
        <v>1000</v>
      </c>
      <c r="G165" s="270" t="s">
        <v>440</v>
      </c>
      <c r="H165" s="271">
        <v>1</v>
      </c>
      <c r="I165" s="272"/>
      <c r="J165" s="273">
        <f>ROUND(I165*H165,2)</f>
        <v>0</v>
      </c>
      <c r="K165" s="269" t="s">
        <v>20</v>
      </c>
      <c r="L165" s="274"/>
      <c r="M165" s="275" t="s">
        <v>20</v>
      </c>
      <c r="N165" s="276" t="s">
        <v>50</v>
      </c>
      <c r="O165" s="86"/>
      <c r="P165" s="224">
        <f>O165*H165</f>
        <v>0</v>
      </c>
      <c r="Q165" s="224">
        <v>0.0028800000000000002</v>
      </c>
      <c r="R165" s="224">
        <f>Q165*H165</f>
        <v>0.0028800000000000002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223</v>
      </c>
      <c r="AT165" s="226" t="s">
        <v>274</v>
      </c>
      <c r="AU165" s="226" t="s">
        <v>87</v>
      </c>
      <c r="AY165" s="19" t="s">
        <v>169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22</v>
      </c>
      <c r="BK165" s="227">
        <f>ROUND(I165*H165,2)</f>
        <v>0</v>
      </c>
      <c r="BL165" s="19" t="s">
        <v>176</v>
      </c>
      <c r="BM165" s="226" t="s">
        <v>1001</v>
      </c>
    </row>
    <row r="166" s="14" customFormat="1">
      <c r="A166" s="14"/>
      <c r="B166" s="244"/>
      <c r="C166" s="245"/>
      <c r="D166" s="235" t="s">
        <v>180</v>
      </c>
      <c r="E166" s="246" t="s">
        <v>20</v>
      </c>
      <c r="F166" s="247" t="s">
        <v>986</v>
      </c>
      <c r="G166" s="245"/>
      <c r="H166" s="248">
        <v>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180</v>
      </c>
      <c r="AU166" s="254" t="s">
        <v>87</v>
      </c>
      <c r="AV166" s="14" t="s">
        <v>87</v>
      </c>
      <c r="AW166" s="14" t="s">
        <v>182</v>
      </c>
      <c r="AX166" s="14" t="s">
        <v>79</v>
      </c>
      <c r="AY166" s="254" t="s">
        <v>169</v>
      </c>
    </row>
    <row r="167" s="2" customFormat="1" ht="24.15" customHeight="1">
      <c r="A167" s="40"/>
      <c r="B167" s="41"/>
      <c r="C167" s="267" t="s">
        <v>378</v>
      </c>
      <c r="D167" s="267" t="s">
        <v>274</v>
      </c>
      <c r="E167" s="268" t="s">
        <v>1002</v>
      </c>
      <c r="F167" s="269" t="s">
        <v>1003</v>
      </c>
      <c r="G167" s="270" t="s">
        <v>440</v>
      </c>
      <c r="H167" s="271">
        <v>10</v>
      </c>
      <c r="I167" s="272"/>
      <c r="J167" s="273">
        <f>ROUND(I167*H167,2)</f>
        <v>0</v>
      </c>
      <c r="K167" s="269" t="s">
        <v>20</v>
      </c>
      <c r="L167" s="274"/>
      <c r="M167" s="275" t="s">
        <v>20</v>
      </c>
      <c r="N167" s="276" t="s">
        <v>50</v>
      </c>
      <c r="O167" s="86"/>
      <c r="P167" s="224">
        <f>O167*H167</f>
        <v>0</v>
      </c>
      <c r="Q167" s="224">
        <v>0.01072</v>
      </c>
      <c r="R167" s="224">
        <f>Q167*H167</f>
        <v>0.1072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223</v>
      </c>
      <c r="AT167" s="226" t="s">
        <v>274</v>
      </c>
      <c r="AU167" s="226" t="s">
        <v>87</v>
      </c>
      <c r="AY167" s="19" t="s">
        <v>169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22</v>
      </c>
      <c r="BK167" s="227">
        <f>ROUND(I167*H167,2)</f>
        <v>0</v>
      </c>
      <c r="BL167" s="19" t="s">
        <v>176</v>
      </c>
      <c r="BM167" s="226" t="s">
        <v>1004</v>
      </c>
    </row>
    <row r="168" s="14" customFormat="1">
      <c r="A168" s="14"/>
      <c r="B168" s="244"/>
      <c r="C168" s="245"/>
      <c r="D168" s="235" t="s">
        <v>180</v>
      </c>
      <c r="E168" s="246" t="s">
        <v>20</v>
      </c>
      <c r="F168" s="247" t="s">
        <v>1005</v>
      </c>
      <c r="G168" s="245"/>
      <c r="H168" s="248">
        <v>10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180</v>
      </c>
      <c r="AU168" s="254" t="s">
        <v>87</v>
      </c>
      <c r="AV168" s="14" t="s">
        <v>87</v>
      </c>
      <c r="AW168" s="14" t="s">
        <v>182</v>
      </c>
      <c r="AX168" s="14" t="s">
        <v>79</v>
      </c>
      <c r="AY168" s="254" t="s">
        <v>169</v>
      </c>
    </row>
    <row r="169" s="2" customFormat="1" ht="24.15" customHeight="1">
      <c r="A169" s="40"/>
      <c r="B169" s="41"/>
      <c r="C169" s="267" t="s">
        <v>375</v>
      </c>
      <c r="D169" s="267" t="s">
        <v>274</v>
      </c>
      <c r="E169" s="268" t="s">
        <v>1006</v>
      </c>
      <c r="F169" s="269" t="s">
        <v>1007</v>
      </c>
      <c r="G169" s="270" t="s">
        <v>440</v>
      </c>
      <c r="H169" s="271">
        <v>1</v>
      </c>
      <c r="I169" s="272"/>
      <c r="J169" s="273">
        <f>ROUND(I169*H169,2)</f>
        <v>0</v>
      </c>
      <c r="K169" s="269" t="s">
        <v>20</v>
      </c>
      <c r="L169" s="274"/>
      <c r="M169" s="275" t="s">
        <v>20</v>
      </c>
      <c r="N169" s="276" t="s">
        <v>50</v>
      </c>
      <c r="O169" s="86"/>
      <c r="P169" s="224">
        <f>O169*H169</f>
        <v>0</v>
      </c>
      <c r="Q169" s="224">
        <v>0.00528</v>
      </c>
      <c r="R169" s="224">
        <f>Q169*H169</f>
        <v>0.00528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223</v>
      </c>
      <c r="AT169" s="226" t="s">
        <v>274</v>
      </c>
      <c r="AU169" s="226" t="s">
        <v>87</v>
      </c>
      <c r="AY169" s="19" t="s">
        <v>169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22</v>
      </c>
      <c r="BK169" s="227">
        <f>ROUND(I169*H169,2)</f>
        <v>0</v>
      </c>
      <c r="BL169" s="19" t="s">
        <v>176</v>
      </c>
      <c r="BM169" s="226" t="s">
        <v>1008</v>
      </c>
    </row>
    <row r="170" s="14" customFormat="1">
      <c r="A170" s="14"/>
      <c r="B170" s="244"/>
      <c r="C170" s="245"/>
      <c r="D170" s="235" t="s">
        <v>180</v>
      </c>
      <c r="E170" s="246" t="s">
        <v>20</v>
      </c>
      <c r="F170" s="247" t="s">
        <v>1009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180</v>
      </c>
      <c r="AU170" s="254" t="s">
        <v>87</v>
      </c>
      <c r="AV170" s="14" t="s">
        <v>87</v>
      </c>
      <c r="AW170" s="14" t="s">
        <v>182</v>
      </c>
      <c r="AX170" s="14" t="s">
        <v>79</v>
      </c>
      <c r="AY170" s="254" t="s">
        <v>169</v>
      </c>
    </row>
    <row r="171" s="2" customFormat="1" ht="16.5" customHeight="1">
      <c r="A171" s="40"/>
      <c r="B171" s="41"/>
      <c r="C171" s="267" t="s">
        <v>388</v>
      </c>
      <c r="D171" s="267" t="s">
        <v>274</v>
      </c>
      <c r="E171" s="268" t="s">
        <v>1010</v>
      </c>
      <c r="F171" s="269" t="s">
        <v>1011</v>
      </c>
      <c r="G171" s="270" t="s">
        <v>440</v>
      </c>
      <c r="H171" s="271">
        <v>10</v>
      </c>
      <c r="I171" s="272"/>
      <c r="J171" s="273">
        <f>ROUND(I171*H171,2)</f>
        <v>0</v>
      </c>
      <c r="K171" s="269" t="s">
        <v>20</v>
      </c>
      <c r="L171" s="274"/>
      <c r="M171" s="275" t="s">
        <v>20</v>
      </c>
      <c r="N171" s="276" t="s">
        <v>50</v>
      </c>
      <c r="O171" s="86"/>
      <c r="P171" s="224">
        <f>O171*H171</f>
        <v>0</v>
      </c>
      <c r="Q171" s="224">
        <v>0.042299999999999997</v>
      </c>
      <c r="R171" s="224">
        <f>Q171*H171</f>
        <v>0.42299999999999999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223</v>
      </c>
      <c r="AT171" s="226" t="s">
        <v>274</v>
      </c>
      <c r="AU171" s="226" t="s">
        <v>87</v>
      </c>
      <c r="AY171" s="19" t="s">
        <v>169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22</v>
      </c>
      <c r="BK171" s="227">
        <f>ROUND(I171*H171,2)</f>
        <v>0</v>
      </c>
      <c r="BL171" s="19" t="s">
        <v>176</v>
      </c>
      <c r="BM171" s="226" t="s">
        <v>1012</v>
      </c>
    </row>
    <row r="172" s="14" customFormat="1">
      <c r="A172" s="14"/>
      <c r="B172" s="244"/>
      <c r="C172" s="245"/>
      <c r="D172" s="235" t="s">
        <v>180</v>
      </c>
      <c r="E172" s="246" t="s">
        <v>20</v>
      </c>
      <c r="F172" s="247" t="s">
        <v>1005</v>
      </c>
      <c r="G172" s="245"/>
      <c r="H172" s="248">
        <v>10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180</v>
      </c>
      <c r="AU172" s="254" t="s">
        <v>87</v>
      </c>
      <c r="AV172" s="14" t="s">
        <v>87</v>
      </c>
      <c r="AW172" s="14" t="s">
        <v>182</v>
      </c>
      <c r="AX172" s="14" t="s">
        <v>79</v>
      </c>
      <c r="AY172" s="254" t="s">
        <v>169</v>
      </c>
    </row>
    <row r="173" s="2" customFormat="1" ht="24.15" customHeight="1">
      <c r="A173" s="40"/>
      <c r="B173" s="41"/>
      <c r="C173" s="267" t="s">
        <v>394</v>
      </c>
      <c r="D173" s="267" t="s">
        <v>274</v>
      </c>
      <c r="E173" s="268" t="s">
        <v>1013</v>
      </c>
      <c r="F173" s="269" t="s">
        <v>1014</v>
      </c>
      <c r="G173" s="270" t="s">
        <v>440</v>
      </c>
      <c r="H173" s="271">
        <v>1</v>
      </c>
      <c r="I173" s="272"/>
      <c r="J173" s="273">
        <f>ROUND(I173*H173,2)</f>
        <v>0</v>
      </c>
      <c r="K173" s="269" t="s">
        <v>20</v>
      </c>
      <c r="L173" s="274"/>
      <c r="M173" s="275" t="s">
        <v>20</v>
      </c>
      <c r="N173" s="276" t="s">
        <v>50</v>
      </c>
      <c r="O173" s="86"/>
      <c r="P173" s="224">
        <f>O173*H173</f>
        <v>0</v>
      </c>
      <c r="Q173" s="224">
        <v>0.0212</v>
      </c>
      <c r="R173" s="224">
        <f>Q173*H173</f>
        <v>0.0212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223</v>
      </c>
      <c r="AT173" s="226" t="s">
        <v>274</v>
      </c>
      <c r="AU173" s="226" t="s">
        <v>87</v>
      </c>
      <c r="AY173" s="19" t="s">
        <v>169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22</v>
      </c>
      <c r="BK173" s="227">
        <f>ROUND(I173*H173,2)</f>
        <v>0</v>
      </c>
      <c r="BL173" s="19" t="s">
        <v>176</v>
      </c>
      <c r="BM173" s="226" t="s">
        <v>1015</v>
      </c>
    </row>
    <row r="174" s="14" customFormat="1">
      <c r="A174" s="14"/>
      <c r="B174" s="244"/>
      <c r="C174" s="245"/>
      <c r="D174" s="235" t="s">
        <v>180</v>
      </c>
      <c r="E174" s="246" t="s">
        <v>20</v>
      </c>
      <c r="F174" s="247" t="s">
        <v>1009</v>
      </c>
      <c r="G174" s="245"/>
      <c r="H174" s="248">
        <v>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180</v>
      </c>
      <c r="AU174" s="254" t="s">
        <v>87</v>
      </c>
      <c r="AV174" s="14" t="s">
        <v>87</v>
      </c>
      <c r="AW174" s="14" t="s">
        <v>182</v>
      </c>
      <c r="AX174" s="14" t="s">
        <v>79</v>
      </c>
      <c r="AY174" s="254" t="s">
        <v>169</v>
      </c>
    </row>
    <row r="175" s="2" customFormat="1" ht="24.15" customHeight="1">
      <c r="A175" s="40"/>
      <c r="B175" s="41"/>
      <c r="C175" s="267" t="s">
        <v>401</v>
      </c>
      <c r="D175" s="267" t="s">
        <v>274</v>
      </c>
      <c r="E175" s="268" t="s">
        <v>1016</v>
      </c>
      <c r="F175" s="269" t="s">
        <v>1017</v>
      </c>
      <c r="G175" s="270" t="s">
        <v>440</v>
      </c>
      <c r="H175" s="271">
        <v>2</v>
      </c>
      <c r="I175" s="272"/>
      <c r="J175" s="273">
        <f>ROUND(I175*H175,2)</f>
        <v>0</v>
      </c>
      <c r="K175" s="269" t="s">
        <v>20</v>
      </c>
      <c r="L175" s="274"/>
      <c r="M175" s="275" t="s">
        <v>20</v>
      </c>
      <c r="N175" s="276" t="s">
        <v>50</v>
      </c>
      <c r="O175" s="86"/>
      <c r="P175" s="224">
        <f>O175*H175</f>
        <v>0</v>
      </c>
      <c r="Q175" s="224">
        <v>0.0055999999999999999</v>
      </c>
      <c r="R175" s="224">
        <f>Q175*H175</f>
        <v>0.0112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223</v>
      </c>
      <c r="AT175" s="226" t="s">
        <v>274</v>
      </c>
      <c r="AU175" s="226" t="s">
        <v>87</v>
      </c>
      <c r="AY175" s="19" t="s">
        <v>169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22</v>
      </c>
      <c r="BK175" s="227">
        <f>ROUND(I175*H175,2)</f>
        <v>0</v>
      </c>
      <c r="BL175" s="19" t="s">
        <v>176</v>
      </c>
      <c r="BM175" s="226" t="s">
        <v>1018</v>
      </c>
    </row>
    <row r="176" s="14" customFormat="1">
      <c r="A176" s="14"/>
      <c r="B176" s="244"/>
      <c r="C176" s="245"/>
      <c r="D176" s="235" t="s">
        <v>180</v>
      </c>
      <c r="E176" s="246" t="s">
        <v>20</v>
      </c>
      <c r="F176" s="247" t="s">
        <v>1019</v>
      </c>
      <c r="G176" s="245"/>
      <c r="H176" s="248">
        <v>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180</v>
      </c>
      <c r="AU176" s="254" t="s">
        <v>87</v>
      </c>
      <c r="AV176" s="14" t="s">
        <v>87</v>
      </c>
      <c r="AW176" s="14" t="s">
        <v>182</v>
      </c>
      <c r="AX176" s="14" t="s">
        <v>79</v>
      </c>
      <c r="AY176" s="254" t="s">
        <v>169</v>
      </c>
    </row>
    <row r="177" s="12" customFormat="1" ht="22.8" customHeight="1">
      <c r="A177" s="12"/>
      <c r="B177" s="199"/>
      <c r="C177" s="200"/>
      <c r="D177" s="201" t="s">
        <v>78</v>
      </c>
      <c r="E177" s="213" t="s">
        <v>349</v>
      </c>
      <c r="F177" s="213" t="s">
        <v>350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SUM(P178:P179)</f>
        <v>0</v>
      </c>
      <c r="Q177" s="207"/>
      <c r="R177" s="208">
        <f>SUM(R178:R179)</f>
        <v>0</v>
      </c>
      <c r="S177" s="207"/>
      <c r="T177" s="209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22</v>
      </c>
      <c r="AT177" s="211" t="s">
        <v>78</v>
      </c>
      <c r="AU177" s="211" t="s">
        <v>22</v>
      </c>
      <c r="AY177" s="210" t="s">
        <v>169</v>
      </c>
      <c r="BK177" s="212">
        <f>SUM(BK178:BK179)</f>
        <v>0</v>
      </c>
    </row>
    <row r="178" s="2" customFormat="1" ht="49.05" customHeight="1">
      <c r="A178" s="40"/>
      <c r="B178" s="41"/>
      <c r="C178" s="215" t="s">
        <v>410</v>
      </c>
      <c r="D178" s="215" t="s">
        <v>171</v>
      </c>
      <c r="E178" s="216" t="s">
        <v>1020</v>
      </c>
      <c r="F178" s="217" t="s">
        <v>1021</v>
      </c>
      <c r="G178" s="218" t="s">
        <v>324</v>
      </c>
      <c r="H178" s="219">
        <v>55.996000000000002</v>
      </c>
      <c r="I178" s="220"/>
      <c r="J178" s="221">
        <f>ROUND(I178*H178,2)</f>
        <v>0</v>
      </c>
      <c r="K178" s="217" t="s">
        <v>175</v>
      </c>
      <c r="L178" s="46"/>
      <c r="M178" s="222" t="s">
        <v>20</v>
      </c>
      <c r="N178" s="223" t="s">
        <v>50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176</v>
      </c>
      <c r="AT178" s="226" t="s">
        <v>171</v>
      </c>
      <c r="AU178" s="226" t="s">
        <v>87</v>
      </c>
      <c r="AY178" s="19" t="s">
        <v>169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22</v>
      </c>
      <c r="BK178" s="227">
        <f>ROUND(I178*H178,2)</f>
        <v>0</v>
      </c>
      <c r="BL178" s="19" t="s">
        <v>176</v>
      </c>
      <c r="BM178" s="226" t="s">
        <v>1022</v>
      </c>
    </row>
    <row r="179" s="2" customFormat="1">
      <c r="A179" s="40"/>
      <c r="B179" s="41"/>
      <c r="C179" s="42"/>
      <c r="D179" s="228" t="s">
        <v>178</v>
      </c>
      <c r="E179" s="42"/>
      <c r="F179" s="229" t="s">
        <v>1023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178</v>
      </c>
      <c r="AU179" s="19" t="s">
        <v>87</v>
      </c>
    </row>
    <row r="180" s="12" customFormat="1" ht="25.92" customHeight="1">
      <c r="A180" s="12"/>
      <c r="B180" s="199"/>
      <c r="C180" s="200"/>
      <c r="D180" s="201" t="s">
        <v>78</v>
      </c>
      <c r="E180" s="202" t="s">
        <v>361</v>
      </c>
      <c r="F180" s="202" t="s">
        <v>362</v>
      </c>
      <c r="G180" s="200"/>
      <c r="H180" s="200"/>
      <c r="I180" s="203"/>
      <c r="J180" s="204">
        <f>BK180</f>
        <v>0</v>
      </c>
      <c r="K180" s="200"/>
      <c r="L180" s="205"/>
      <c r="M180" s="206"/>
      <c r="N180" s="207"/>
      <c r="O180" s="207"/>
      <c r="P180" s="208">
        <f>P181</f>
        <v>0</v>
      </c>
      <c r="Q180" s="207"/>
      <c r="R180" s="208">
        <f>R181</f>
        <v>0.0034199999999999999</v>
      </c>
      <c r="S180" s="207"/>
      <c r="T180" s="209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87</v>
      </c>
      <c r="AT180" s="211" t="s">
        <v>78</v>
      </c>
      <c r="AU180" s="211" t="s">
        <v>79</v>
      </c>
      <c r="AY180" s="210" t="s">
        <v>169</v>
      </c>
      <c r="BK180" s="212">
        <f>BK181</f>
        <v>0</v>
      </c>
    </row>
    <row r="181" s="12" customFormat="1" ht="22.8" customHeight="1">
      <c r="A181" s="12"/>
      <c r="B181" s="199"/>
      <c r="C181" s="200"/>
      <c r="D181" s="201" t="s">
        <v>78</v>
      </c>
      <c r="E181" s="213" t="s">
        <v>1024</v>
      </c>
      <c r="F181" s="213" t="s">
        <v>1025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SUM(P182:P185)</f>
        <v>0</v>
      </c>
      <c r="Q181" s="207"/>
      <c r="R181" s="208">
        <f>SUM(R182:R185)</f>
        <v>0.0034199999999999999</v>
      </c>
      <c r="S181" s="207"/>
      <c r="T181" s="209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87</v>
      </c>
      <c r="AT181" s="211" t="s">
        <v>78</v>
      </c>
      <c r="AU181" s="211" t="s">
        <v>22</v>
      </c>
      <c r="AY181" s="210" t="s">
        <v>169</v>
      </c>
      <c r="BK181" s="212">
        <f>SUM(BK182:BK185)</f>
        <v>0</v>
      </c>
    </row>
    <row r="182" s="2" customFormat="1" ht="24.15" customHeight="1">
      <c r="A182" s="40"/>
      <c r="B182" s="41"/>
      <c r="C182" s="215" t="s">
        <v>415</v>
      </c>
      <c r="D182" s="215" t="s">
        <v>171</v>
      </c>
      <c r="E182" s="216" t="s">
        <v>1026</v>
      </c>
      <c r="F182" s="217" t="s">
        <v>1027</v>
      </c>
      <c r="G182" s="218" t="s">
        <v>440</v>
      </c>
      <c r="H182" s="219">
        <v>1</v>
      </c>
      <c r="I182" s="220"/>
      <c r="J182" s="221">
        <f>ROUND(I182*H182,2)</f>
        <v>0</v>
      </c>
      <c r="K182" s="217" t="s">
        <v>175</v>
      </c>
      <c r="L182" s="46"/>
      <c r="M182" s="222" t="s">
        <v>20</v>
      </c>
      <c r="N182" s="223" t="s">
        <v>50</v>
      </c>
      <c r="O182" s="86"/>
      <c r="P182" s="224">
        <f>O182*H182</f>
        <v>0</v>
      </c>
      <c r="Q182" s="224">
        <v>0.0034199999999999999</v>
      </c>
      <c r="R182" s="224">
        <f>Q182*H182</f>
        <v>0.0034199999999999999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279</v>
      </c>
      <c r="AT182" s="226" t="s">
        <v>171</v>
      </c>
      <c r="AU182" s="226" t="s">
        <v>87</v>
      </c>
      <c r="AY182" s="19" t="s">
        <v>169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22</v>
      </c>
      <c r="BK182" s="227">
        <f>ROUND(I182*H182,2)</f>
        <v>0</v>
      </c>
      <c r="BL182" s="19" t="s">
        <v>279</v>
      </c>
      <c r="BM182" s="226" t="s">
        <v>1028</v>
      </c>
    </row>
    <row r="183" s="2" customFormat="1">
      <c r="A183" s="40"/>
      <c r="B183" s="41"/>
      <c r="C183" s="42"/>
      <c r="D183" s="228" t="s">
        <v>178</v>
      </c>
      <c r="E183" s="42"/>
      <c r="F183" s="229" t="s">
        <v>1029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178</v>
      </c>
      <c r="AU183" s="19" t="s">
        <v>87</v>
      </c>
    </row>
    <row r="184" s="2" customFormat="1" ht="44.25" customHeight="1">
      <c r="A184" s="40"/>
      <c r="B184" s="41"/>
      <c r="C184" s="215" t="s">
        <v>420</v>
      </c>
      <c r="D184" s="215" t="s">
        <v>171</v>
      </c>
      <c r="E184" s="216" t="s">
        <v>1030</v>
      </c>
      <c r="F184" s="217" t="s">
        <v>1031</v>
      </c>
      <c r="G184" s="218" t="s">
        <v>391</v>
      </c>
      <c r="H184" s="277"/>
      <c r="I184" s="220"/>
      <c r="J184" s="221">
        <f>ROUND(I184*H184,2)</f>
        <v>0</v>
      </c>
      <c r="K184" s="217" t="s">
        <v>175</v>
      </c>
      <c r="L184" s="46"/>
      <c r="M184" s="222" t="s">
        <v>20</v>
      </c>
      <c r="N184" s="223" t="s">
        <v>50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279</v>
      </c>
      <c r="AT184" s="226" t="s">
        <v>171</v>
      </c>
      <c r="AU184" s="226" t="s">
        <v>87</v>
      </c>
      <c r="AY184" s="19" t="s">
        <v>169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22</v>
      </c>
      <c r="BK184" s="227">
        <f>ROUND(I184*H184,2)</f>
        <v>0</v>
      </c>
      <c r="BL184" s="19" t="s">
        <v>279</v>
      </c>
      <c r="BM184" s="226" t="s">
        <v>1032</v>
      </c>
    </row>
    <row r="185" s="2" customFormat="1">
      <c r="A185" s="40"/>
      <c r="B185" s="41"/>
      <c r="C185" s="42"/>
      <c r="D185" s="228" t="s">
        <v>178</v>
      </c>
      <c r="E185" s="42"/>
      <c r="F185" s="229" t="s">
        <v>1033</v>
      </c>
      <c r="G185" s="42"/>
      <c r="H185" s="42"/>
      <c r="I185" s="230"/>
      <c r="J185" s="42"/>
      <c r="K185" s="42"/>
      <c r="L185" s="46"/>
      <c r="M185" s="278"/>
      <c r="N185" s="279"/>
      <c r="O185" s="280"/>
      <c r="P185" s="280"/>
      <c r="Q185" s="280"/>
      <c r="R185" s="280"/>
      <c r="S185" s="280"/>
      <c r="T185" s="281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87</v>
      </c>
    </row>
    <row r="186" s="2" customFormat="1" ht="6.96" customHeight="1">
      <c r="A186" s="40"/>
      <c r="B186" s="61"/>
      <c r="C186" s="62"/>
      <c r="D186" s="62"/>
      <c r="E186" s="62"/>
      <c r="F186" s="62"/>
      <c r="G186" s="62"/>
      <c r="H186" s="62"/>
      <c r="I186" s="62"/>
      <c r="J186" s="62"/>
      <c r="K186" s="62"/>
      <c r="L186" s="46"/>
      <c r="M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</sheetData>
  <sheetProtection sheet="1" autoFilter="0" formatColumns="0" formatRows="0" objects="1" scenarios="1" spinCount="100000" saltValue="i5pgdlC3Bc+fDdo7zBCalDHRFB0EMxDBLYtQJpNA4a9Usd+IbbxcZLHFEtSpbwFMXyRIGeReNalWwEbcdmeDyA==" hashValue="0GwD4HZKnaFiCR8+yZtp0TyamK73WkovCxZmowa2rLllyDfM9O9e5j9w17vnWVa2jghNDl3OQwvxoMcyzr3tcg==" algorithmName="SHA-512" password="C71F"/>
  <autoFilter ref="C92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32353101"/>
    <hyperlink ref="F101" r:id="rId2" display="https://podminky.urs.cz/item/CS_URS_2023_02/162351103"/>
    <hyperlink ref="F103" r:id="rId3" display="https://podminky.urs.cz/item/CS_URS_2023_02/162751117"/>
    <hyperlink ref="F105" r:id="rId4" display="https://podminky.urs.cz/item/CS_URS_2023_02/171201231"/>
    <hyperlink ref="F108" r:id="rId5" display="https://podminky.urs.cz/item/CS_URS_2023_02/171251201"/>
    <hyperlink ref="F110" r:id="rId6" display="https://podminky.urs.cz/item/CS_URS_2023_02/175111101"/>
    <hyperlink ref="F117" r:id="rId7" display="https://podminky.urs.cz/item/CS_URS_2023_02/451573111"/>
    <hyperlink ref="F122" r:id="rId8" display="https://podminky.urs.cz/item/CS_URS_2023_02/871265221"/>
    <hyperlink ref="F125" r:id="rId9" display="https://podminky.urs.cz/item/CS_URS_2023_02/871315221"/>
    <hyperlink ref="F128" r:id="rId10" display="https://podminky.urs.cz/item/CS_URS_2023_02/877260310"/>
    <hyperlink ref="F132" r:id="rId11" display="https://podminky.urs.cz/item/CS_URS_2023_02/877310310"/>
    <hyperlink ref="F136" r:id="rId12" display="https://podminky.urs.cz/item/CS_URS_2023_02/877310320"/>
    <hyperlink ref="F138" r:id="rId13" display="https://podminky.urs.cz/item/CS_URS_2023_02/877310320"/>
    <hyperlink ref="F141" r:id="rId14" display="https://podminky.urs.cz/item/CS_URS_2023_02/877355121"/>
    <hyperlink ref="F144" r:id="rId15" display="https://podminky.urs.cz/item/CS_URS_2023_02/892312121"/>
    <hyperlink ref="F146" r:id="rId16" display="https://podminky.urs.cz/item/CS_URS_2023_02/894811141"/>
    <hyperlink ref="F149" r:id="rId17" display="https://podminky.urs.cz/item/CS_URS_2023_02/935113111"/>
    <hyperlink ref="F179" r:id="rId18" display="https://podminky.urs.cz/item/CS_URS_2023_02/998276101"/>
    <hyperlink ref="F183" r:id="rId19" display="https://podminky.urs.cz/item/CS_URS_2023_02/721263123"/>
    <hyperlink ref="F185" r:id="rId20" display="https://podminky.urs.cz/item/CS_URS_2023_02/99872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1034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ROUND((SUM(BE92:BE144)),  2)</f>
        <v>0</v>
      </c>
      <c r="G35" s="40"/>
      <c r="H35" s="40"/>
      <c r="I35" s="160">
        <v>0.20999999999999999</v>
      </c>
      <c r="J35" s="159">
        <f>ROUND(((SUM(BE92:BE144))*I35),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ROUND((SUM(BF92:BF144)),  2)</f>
        <v>0</v>
      </c>
      <c r="G36" s="40"/>
      <c r="H36" s="40"/>
      <c r="I36" s="160">
        <v>0.12</v>
      </c>
      <c r="J36" s="159">
        <f>ROUND(((SUM(BF92:BF144))*I36),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ROUND((SUM(BG92:BG144)),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ROUND((SUM(BH92:BH144)),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ROUND((SUM(BI92:BI144)),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D.1.4.2 - Silnoproudé elektroinstalace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1035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1036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1037</v>
      </c>
      <c r="E66" s="185"/>
      <c r="F66" s="185"/>
      <c r="G66" s="185"/>
      <c r="H66" s="185"/>
      <c r="I66" s="185"/>
      <c r="J66" s="186">
        <f>J99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1038</v>
      </c>
      <c r="E67" s="185"/>
      <c r="F67" s="185"/>
      <c r="G67" s="185"/>
      <c r="H67" s="185"/>
      <c r="I67" s="185"/>
      <c r="J67" s="186">
        <f>J103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1039</v>
      </c>
      <c r="E68" s="185"/>
      <c r="F68" s="185"/>
      <c r="G68" s="185"/>
      <c r="H68" s="185"/>
      <c r="I68" s="185"/>
      <c r="J68" s="186">
        <f>J106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1040</v>
      </c>
      <c r="E69" s="185"/>
      <c r="F69" s="185"/>
      <c r="G69" s="185"/>
      <c r="H69" s="185"/>
      <c r="I69" s="185"/>
      <c r="J69" s="186">
        <f>J115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1041</v>
      </c>
      <c r="E70" s="185"/>
      <c r="F70" s="185"/>
      <c r="G70" s="185"/>
      <c r="H70" s="185"/>
      <c r="I70" s="185"/>
      <c r="J70" s="186">
        <f>J136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154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Hala Rondo - Rekonstrukce ledové plochy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131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132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133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D.1.4.2 - Silnoproudé elektroinstalace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23</v>
      </c>
      <c r="D86" s="42"/>
      <c r="E86" s="42"/>
      <c r="F86" s="29" t="str">
        <f>F14</f>
        <v>Brno, Hala Rondo</v>
      </c>
      <c r="G86" s="42"/>
      <c r="H86" s="42"/>
      <c r="I86" s="34" t="s">
        <v>25</v>
      </c>
      <c r="J86" s="74" t="str">
        <f>IF(J14="","",J14)</f>
        <v>1. 9. 2023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29</v>
      </c>
      <c r="D88" s="42"/>
      <c r="E88" s="42"/>
      <c r="F88" s="29" t="str">
        <f>E17</f>
        <v>STAREZ - SPORT, a.s.</v>
      </c>
      <c r="G88" s="42"/>
      <c r="H88" s="42"/>
      <c r="I88" s="34" t="s">
        <v>37</v>
      </c>
      <c r="J88" s="38" t="str">
        <f>E23</f>
        <v>AS PROJECT CZ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35</v>
      </c>
      <c r="D89" s="42"/>
      <c r="E89" s="42"/>
      <c r="F89" s="29" t="str">
        <f>IF(E20="","",E20)</f>
        <v>Vyplň údaj</v>
      </c>
      <c r="G89" s="42"/>
      <c r="H89" s="42"/>
      <c r="I89" s="34" t="s">
        <v>41</v>
      </c>
      <c r="J89" s="38" t="str">
        <f>E26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155</v>
      </c>
      <c r="D91" s="191" t="s">
        <v>64</v>
      </c>
      <c r="E91" s="191" t="s">
        <v>60</v>
      </c>
      <c r="F91" s="191" t="s">
        <v>61</v>
      </c>
      <c r="G91" s="191" t="s">
        <v>156</v>
      </c>
      <c r="H91" s="191" t="s">
        <v>157</v>
      </c>
      <c r="I91" s="191" t="s">
        <v>158</v>
      </c>
      <c r="J91" s="191" t="s">
        <v>137</v>
      </c>
      <c r="K91" s="192" t="s">
        <v>159</v>
      </c>
      <c r="L91" s="193"/>
      <c r="M91" s="94" t="s">
        <v>20</v>
      </c>
      <c r="N91" s="95" t="s">
        <v>49</v>
      </c>
      <c r="O91" s="95" t="s">
        <v>160</v>
      </c>
      <c r="P91" s="95" t="s">
        <v>161</v>
      </c>
      <c r="Q91" s="95" t="s">
        <v>162</v>
      </c>
      <c r="R91" s="95" t="s">
        <v>163</v>
      </c>
      <c r="S91" s="95" t="s">
        <v>164</v>
      </c>
      <c r="T91" s="96" t="s">
        <v>165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166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</f>
        <v>0</v>
      </c>
      <c r="Q92" s="98"/>
      <c r="R92" s="196">
        <f>R93</f>
        <v>0</v>
      </c>
      <c r="S92" s="98"/>
      <c r="T92" s="197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78</v>
      </c>
      <c r="AU92" s="19" t="s">
        <v>138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78</v>
      </c>
      <c r="E93" s="202" t="s">
        <v>274</v>
      </c>
      <c r="F93" s="202" t="s">
        <v>1042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P94+P99+P103+P106+P115+P136</f>
        <v>0</v>
      </c>
      <c r="Q93" s="207"/>
      <c r="R93" s="208">
        <f>R94+R99+R103+R106+R115+R136</f>
        <v>0</v>
      </c>
      <c r="S93" s="207"/>
      <c r="T93" s="209">
        <f>T94+T99+T103+T106+T115+T136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129</v>
      </c>
      <c r="AT93" s="211" t="s">
        <v>78</v>
      </c>
      <c r="AU93" s="211" t="s">
        <v>79</v>
      </c>
      <c r="AY93" s="210" t="s">
        <v>169</v>
      </c>
      <c r="BK93" s="212">
        <f>BK94+BK99+BK103+BK106+BK115+BK136</f>
        <v>0</v>
      </c>
    </row>
    <row r="94" s="12" customFormat="1" ht="22.8" customHeight="1">
      <c r="A94" s="12"/>
      <c r="B94" s="199"/>
      <c r="C94" s="200"/>
      <c r="D94" s="201" t="s">
        <v>78</v>
      </c>
      <c r="E94" s="213" t="s">
        <v>1043</v>
      </c>
      <c r="F94" s="213" t="s">
        <v>1044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SUM(P95:P98)</f>
        <v>0</v>
      </c>
      <c r="Q94" s="207"/>
      <c r="R94" s="208">
        <f>SUM(R95:R98)</f>
        <v>0</v>
      </c>
      <c r="S94" s="207"/>
      <c r="T94" s="209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129</v>
      </c>
      <c r="AT94" s="211" t="s">
        <v>78</v>
      </c>
      <c r="AU94" s="211" t="s">
        <v>22</v>
      </c>
      <c r="AY94" s="210" t="s">
        <v>169</v>
      </c>
      <c r="BK94" s="212">
        <f>SUM(BK95:BK98)</f>
        <v>0</v>
      </c>
    </row>
    <row r="95" s="2" customFormat="1" ht="37.8" customHeight="1">
      <c r="A95" s="40"/>
      <c r="B95" s="41"/>
      <c r="C95" s="215" t="s">
        <v>22</v>
      </c>
      <c r="D95" s="215" t="s">
        <v>171</v>
      </c>
      <c r="E95" s="216" t="s">
        <v>1045</v>
      </c>
      <c r="F95" s="217" t="s">
        <v>1046</v>
      </c>
      <c r="G95" s="218" t="s">
        <v>480</v>
      </c>
      <c r="H95" s="219">
        <v>4</v>
      </c>
      <c r="I95" s="220"/>
      <c r="J95" s="221">
        <f>ROUND(I95*H95,2)</f>
        <v>0</v>
      </c>
      <c r="K95" s="217" t="s">
        <v>20</v>
      </c>
      <c r="L95" s="46"/>
      <c r="M95" s="222" t="s">
        <v>20</v>
      </c>
      <c r="N95" s="223" t="s">
        <v>50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570</v>
      </c>
      <c r="AT95" s="226" t="s">
        <v>171</v>
      </c>
      <c r="AU95" s="226" t="s">
        <v>87</v>
      </c>
      <c r="AY95" s="19" t="s">
        <v>169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22</v>
      </c>
      <c r="BK95" s="227">
        <f>ROUND(I95*H95,2)</f>
        <v>0</v>
      </c>
      <c r="BL95" s="19" t="s">
        <v>570</v>
      </c>
      <c r="BM95" s="226" t="s">
        <v>87</v>
      </c>
    </row>
    <row r="96" s="2" customFormat="1" ht="24.15" customHeight="1">
      <c r="A96" s="40"/>
      <c r="B96" s="41"/>
      <c r="C96" s="215" t="s">
        <v>87</v>
      </c>
      <c r="D96" s="215" t="s">
        <v>171</v>
      </c>
      <c r="E96" s="216" t="s">
        <v>1047</v>
      </c>
      <c r="F96" s="217" t="s">
        <v>1048</v>
      </c>
      <c r="G96" s="218" t="s">
        <v>480</v>
      </c>
      <c r="H96" s="219">
        <v>4</v>
      </c>
      <c r="I96" s="220"/>
      <c r="J96" s="221">
        <f>ROUND(I96*H96,2)</f>
        <v>0</v>
      </c>
      <c r="K96" s="217" t="s">
        <v>20</v>
      </c>
      <c r="L96" s="46"/>
      <c r="M96" s="222" t="s">
        <v>20</v>
      </c>
      <c r="N96" s="223" t="s">
        <v>50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570</v>
      </c>
      <c r="AT96" s="226" t="s">
        <v>171</v>
      </c>
      <c r="AU96" s="226" t="s">
        <v>87</v>
      </c>
      <c r="AY96" s="19" t="s">
        <v>169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22</v>
      </c>
      <c r="BK96" s="227">
        <f>ROUND(I96*H96,2)</f>
        <v>0</v>
      </c>
      <c r="BL96" s="19" t="s">
        <v>570</v>
      </c>
      <c r="BM96" s="226" t="s">
        <v>176</v>
      </c>
    </row>
    <row r="97" s="2" customFormat="1" ht="37.8" customHeight="1">
      <c r="A97" s="40"/>
      <c r="B97" s="41"/>
      <c r="C97" s="215" t="s">
        <v>129</v>
      </c>
      <c r="D97" s="215" t="s">
        <v>171</v>
      </c>
      <c r="E97" s="216" t="s">
        <v>1049</v>
      </c>
      <c r="F97" s="217" t="s">
        <v>1050</v>
      </c>
      <c r="G97" s="218" t="s">
        <v>480</v>
      </c>
      <c r="H97" s="219">
        <v>2</v>
      </c>
      <c r="I97" s="220"/>
      <c r="J97" s="221">
        <f>ROUND(I97*H97,2)</f>
        <v>0</v>
      </c>
      <c r="K97" s="217" t="s">
        <v>20</v>
      </c>
      <c r="L97" s="46"/>
      <c r="M97" s="222" t="s">
        <v>20</v>
      </c>
      <c r="N97" s="223" t="s">
        <v>50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570</v>
      </c>
      <c r="AT97" s="226" t="s">
        <v>171</v>
      </c>
      <c r="AU97" s="226" t="s">
        <v>87</v>
      </c>
      <c r="AY97" s="19" t="s">
        <v>169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22</v>
      </c>
      <c r="BK97" s="227">
        <f>ROUND(I97*H97,2)</f>
        <v>0</v>
      </c>
      <c r="BL97" s="19" t="s">
        <v>570</v>
      </c>
      <c r="BM97" s="226" t="s">
        <v>198</v>
      </c>
    </row>
    <row r="98" s="2" customFormat="1" ht="44.25" customHeight="1">
      <c r="A98" s="40"/>
      <c r="B98" s="41"/>
      <c r="C98" s="215" t="s">
        <v>176</v>
      </c>
      <c r="D98" s="215" t="s">
        <v>171</v>
      </c>
      <c r="E98" s="216" t="s">
        <v>1051</v>
      </c>
      <c r="F98" s="217" t="s">
        <v>1052</v>
      </c>
      <c r="G98" s="218" t="s">
        <v>1053</v>
      </c>
      <c r="H98" s="219">
        <v>1</v>
      </c>
      <c r="I98" s="220"/>
      <c r="J98" s="221">
        <f>ROUND(I98*H98,2)</f>
        <v>0</v>
      </c>
      <c r="K98" s="217" t="s">
        <v>20</v>
      </c>
      <c r="L98" s="46"/>
      <c r="M98" s="222" t="s">
        <v>20</v>
      </c>
      <c r="N98" s="223" t="s">
        <v>50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570</v>
      </c>
      <c r="AT98" s="226" t="s">
        <v>171</v>
      </c>
      <c r="AU98" s="226" t="s">
        <v>87</v>
      </c>
      <c r="AY98" s="19" t="s">
        <v>169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570</v>
      </c>
      <c r="BM98" s="226" t="s">
        <v>223</v>
      </c>
    </row>
    <row r="99" s="12" customFormat="1" ht="22.8" customHeight="1">
      <c r="A99" s="12"/>
      <c r="B99" s="199"/>
      <c r="C99" s="200"/>
      <c r="D99" s="201" t="s">
        <v>78</v>
      </c>
      <c r="E99" s="213" t="s">
        <v>1054</v>
      </c>
      <c r="F99" s="213" t="s">
        <v>1055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SUM(P100:P102)</f>
        <v>0</v>
      </c>
      <c r="Q99" s="207"/>
      <c r="R99" s="208">
        <f>SUM(R100:R102)</f>
        <v>0</v>
      </c>
      <c r="S99" s="207"/>
      <c r="T99" s="209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129</v>
      </c>
      <c r="AT99" s="211" t="s">
        <v>78</v>
      </c>
      <c r="AU99" s="211" t="s">
        <v>22</v>
      </c>
      <c r="AY99" s="210" t="s">
        <v>169</v>
      </c>
      <c r="BK99" s="212">
        <f>SUM(BK100:BK102)</f>
        <v>0</v>
      </c>
    </row>
    <row r="100" s="2" customFormat="1" ht="21.75" customHeight="1">
      <c r="A100" s="40"/>
      <c r="B100" s="41"/>
      <c r="C100" s="215" t="s">
        <v>185</v>
      </c>
      <c r="D100" s="215" t="s">
        <v>171</v>
      </c>
      <c r="E100" s="216" t="s">
        <v>1056</v>
      </c>
      <c r="F100" s="217" t="s">
        <v>1057</v>
      </c>
      <c r="G100" s="218" t="s">
        <v>480</v>
      </c>
      <c r="H100" s="219">
        <v>4</v>
      </c>
      <c r="I100" s="220"/>
      <c r="J100" s="221">
        <f>ROUND(I100*H100,2)</f>
        <v>0</v>
      </c>
      <c r="K100" s="217" t="s">
        <v>20</v>
      </c>
      <c r="L100" s="46"/>
      <c r="M100" s="222" t="s">
        <v>20</v>
      </c>
      <c r="N100" s="223" t="s">
        <v>50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570</v>
      </c>
      <c r="AT100" s="226" t="s">
        <v>171</v>
      </c>
      <c r="AU100" s="226" t="s">
        <v>87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570</v>
      </c>
      <c r="BM100" s="226" t="s">
        <v>27</v>
      </c>
    </row>
    <row r="101" s="2" customFormat="1" ht="24.15" customHeight="1">
      <c r="A101" s="40"/>
      <c r="B101" s="41"/>
      <c r="C101" s="215" t="s">
        <v>198</v>
      </c>
      <c r="D101" s="215" t="s">
        <v>171</v>
      </c>
      <c r="E101" s="216" t="s">
        <v>1058</v>
      </c>
      <c r="F101" s="217" t="s">
        <v>1059</v>
      </c>
      <c r="G101" s="218" t="s">
        <v>480</v>
      </c>
      <c r="H101" s="219">
        <v>6</v>
      </c>
      <c r="I101" s="220"/>
      <c r="J101" s="221">
        <f>ROUND(I101*H101,2)</f>
        <v>0</v>
      </c>
      <c r="K101" s="217" t="s">
        <v>20</v>
      </c>
      <c r="L101" s="46"/>
      <c r="M101" s="222" t="s">
        <v>20</v>
      </c>
      <c r="N101" s="223" t="s">
        <v>50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570</v>
      </c>
      <c r="AT101" s="226" t="s">
        <v>171</v>
      </c>
      <c r="AU101" s="226" t="s">
        <v>87</v>
      </c>
      <c r="AY101" s="19" t="s">
        <v>169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22</v>
      </c>
      <c r="BK101" s="227">
        <f>ROUND(I101*H101,2)</f>
        <v>0</v>
      </c>
      <c r="BL101" s="19" t="s">
        <v>570</v>
      </c>
      <c r="BM101" s="226" t="s">
        <v>8</v>
      </c>
    </row>
    <row r="102" s="2" customFormat="1" ht="37.8" customHeight="1">
      <c r="A102" s="40"/>
      <c r="B102" s="41"/>
      <c r="C102" s="215" t="s">
        <v>218</v>
      </c>
      <c r="D102" s="215" t="s">
        <v>171</v>
      </c>
      <c r="E102" s="216" t="s">
        <v>1060</v>
      </c>
      <c r="F102" s="217" t="s">
        <v>1061</v>
      </c>
      <c r="G102" s="218" t="s">
        <v>480</v>
      </c>
      <c r="H102" s="219">
        <v>1</v>
      </c>
      <c r="I102" s="220"/>
      <c r="J102" s="221">
        <f>ROUND(I102*H102,2)</f>
        <v>0</v>
      </c>
      <c r="K102" s="217" t="s">
        <v>20</v>
      </c>
      <c r="L102" s="46"/>
      <c r="M102" s="222" t="s">
        <v>20</v>
      </c>
      <c r="N102" s="223" t="s">
        <v>50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570</v>
      </c>
      <c r="AT102" s="226" t="s">
        <v>171</v>
      </c>
      <c r="AU102" s="226" t="s">
        <v>87</v>
      </c>
      <c r="AY102" s="19" t="s">
        <v>169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570</v>
      </c>
      <c r="BM102" s="226" t="s">
        <v>266</v>
      </c>
    </row>
    <row r="103" s="12" customFormat="1" ht="22.8" customHeight="1">
      <c r="A103" s="12"/>
      <c r="B103" s="199"/>
      <c r="C103" s="200"/>
      <c r="D103" s="201" t="s">
        <v>78</v>
      </c>
      <c r="E103" s="213" t="s">
        <v>1062</v>
      </c>
      <c r="F103" s="213" t="s">
        <v>1063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129</v>
      </c>
      <c r="AT103" s="211" t="s">
        <v>78</v>
      </c>
      <c r="AU103" s="211" t="s">
        <v>22</v>
      </c>
      <c r="AY103" s="210" t="s">
        <v>169</v>
      </c>
      <c r="BK103" s="212">
        <f>SUM(BK104:BK105)</f>
        <v>0</v>
      </c>
    </row>
    <row r="104" s="2" customFormat="1" ht="24.15" customHeight="1">
      <c r="A104" s="40"/>
      <c r="B104" s="41"/>
      <c r="C104" s="215" t="s">
        <v>223</v>
      </c>
      <c r="D104" s="215" t="s">
        <v>171</v>
      </c>
      <c r="E104" s="216" t="s">
        <v>1064</v>
      </c>
      <c r="F104" s="217" t="s">
        <v>1065</v>
      </c>
      <c r="G104" s="218" t="s">
        <v>480</v>
      </c>
      <c r="H104" s="219">
        <v>1</v>
      </c>
      <c r="I104" s="220"/>
      <c r="J104" s="221">
        <f>ROUND(I104*H104,2)</f>
        <v>0</v>
      </c>
      <c r="K104" s="217" t="s">
        <v>20</v>
      </c>
      <c r="L104" s="46"/>
      <c r="M104" s="222" t="s">
        <v>20</v>
      </c>
      <c r="N104" s="223" t="s">
        <v>50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570</v>
      </c>
      <c r="AT104" s="226" t="s">
        <v>171</v>
      </c>
      <c r="AU104" s="226" t="s">
        <v>87</v>
      </c>
      <c r="AY104" s="19" t="s">
        <v>169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570</v>
      </c>
      <c r="BM104" s="226" t="s">
        <v>279</v>
      </c>
    </row>
    <row r="105" s="2" customFormat="1" ht="16.5" customHeight="1">
      <c r="A105" s="40"/>
      <c r="B105" s="41"/>
      <c r="C105" s="215" t="s">
        <v>230</v>
      </c>
      <c r="D105" s="215" t="s">
        <v>171</v>
      </c>
      <c r="E105" s="216" t="s">
        <v>1066</v>
      </c>
      <c r="F105" s="217" t="s">
        <v>1067</v>
      </c>
      <c r="G105" s="218" t="s">
        <v>491</v>
      </c>
      <c r="H105" s="219">
        <v>1</v>
      </c>
      <c r="I105" s="220"/>
      <c r="J105" s="221">
        <f>ROUND(I105*H105,2)</f>
        <v>0</v>
      </c>
      <c r="K105" s="217" t="s">
        <v>20</v>
      </c>
      <c r="L105" s="46"/>
      <c r="M105" s="222" t="s">
        <v>20</v>
      </c>
      <c r="N105" s="223" t="s">
        <v>50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570</v>
      </c>
      <c r="AT105" s="226" t="s">
        <v>171</v>
      </c>
      <c r="AU105" s="226" t="s">
        <v>87</v>
      </c>
      <c r="AY105" s="19" t="s">
        <v>169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22</v>
      </c>
      <c r="BK105" s="227">
        <f>ROUND(I105*H105,2)</f>
        <v>0</v>
      </c>
      <c r="BL105" s="19" t="s">
        <v>570</v>
      </c>
      <c r="BM105" s="226" t="s">
        <v>292</v>
      </c>
    </row>
    <row r="106" s="12" customFormat="1" ht="22.8" customHeight="1">
      <c r="A106" s="12"/>
      <c r="B106" s="199"/>
      <c r="C106" s="200"/>
      <c r="D106" s="201" t="s">
        <v>78</v>
      </c>
      <c r="E106" s="213" t="s">
        <v>1068</v>
      </c>
      <c r="F106" s="213" t="s">
        <v>1069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129</v>
      </c>
      <c r="AT106" s="211" t="s">
        <v>78</v>
      </c>
      <c r="AU106" s="211" t="s">
        <v>22</v>
      </c>
      <c r="AY106" s="210" t="s">
        <v>169</v>
      </c>
      <c r="BK106" s="212">
        <f>SUM(BK107:BK114)</f>
        <v>0</v>
      </c>
    </row>
    <row r="107" s="2" customFormat="1" ht="21.75" customHeight="1">
      <c r="A107" s="40"/>
      <c r="B107" s="41"/>
      <c r="C107" s="215" t="s">
        <v>27</v>
      </c>
      <c r="D107" s="215" t="s">
        <v>171</v>
      </c>
      <c r="E107" s="216" t="s">
        <v>1070</v>
      </c>
      <c r="F107" s="217" t="s">
        <v>1071</v>
      </c>
      <c r="G107" s="218" t="s">
        <v>251</v>
      </c>
      <c r="H107" s="219">
        <v>400</v>
      </c>
      <c r="I107" s="220"/>
      <c r="J107" s="221">
        <f>ROUND(I107*H107,2)</f>
        <v>0</v>
      </c>
      <c r="K107" s="217" t="s">
        <v>20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570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570</v>
      </c>
      <c r="BM107" s="226" t="s">
        <v>307</v>
      </c>
    </row>
    <row r="108" s="2" customFormat="1" ht="16.5" customHeight="1">
      <c r="A108" s="40"/>
      <c r="B108" s="41"/>
      <c r="C108" s="215" t="s">
        <v>244</v>
      </c>
      <c r="D108" s="215" t="s">
        <v>171</v>
      </c>
      <c r="E108" s="216" t="s">
        <v>1072</v>
      </c>
      <c r="F108" s="217" t="s">
        <v>1073</v>
      </c>
      <c r="G108" s="218" t="s">
        <v>251</v>
      </c>
      <c r="H108" s="219">
        <v>400</v>
      </c>
      <c r="I108" s="220"/>
      <c r="J108" s="221">
        <f>ROUND(I108*H108,2)</f>
        <v>0</v>
      </c>
      <c r="K108" s="217" t="s">
        <v>20</v>
      </c>
      <c r="L108" s="46"/>
      <c r="M108" s="222" t="s">
        <v>20</v>
      </c>
      <c r="N108" s="223" t="s">
        <v>50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570</v>
      </c>
      <c r="AT108" s="226" t="s">
        <v>171</v>
      </c>
      <c r="AU108" s="226" t="s">
        <v>87</v>
      </c>
      <c r="AY108" s="19" t="s">
        <v>169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570</v>
      </c>
      <c r="BM108" s="226" t="s">
        <v>321</v>
      </c>
    </row>
    <row r="109" s="2" customFormat="1" ht="16.5" customHeight="1">
      <c r="A109" s="40"/>
      <c r="B109" s="41"/>
      <c r="C109" s="215" t="s">
        <v>8</v>
      </c>
      <c r="D109" s="215" t="s">
        <v>171</v>
      </c>
      <c r="E109" s="216" t="s">
        <v>1074</v>
      </c>
      <c r="F109" s="217" t="s">
        <v>1075</v>
      </c>
      <c r="G109" s="218" t="s">
        <v>251</v>
      </c>
      <c r="H109" s="219">
        <v>650</v>
      </c>
      <c r="I109" s="220"/>
      <c r="J109" s="221">
        <f>ROUND(I109*H109,2)</f>
        <v>0</v>
      </c>
      <c r="K109" s="217" t="s">
        <v>20</v>
      </c>
      <c r="L109" s="46"/>
      <c r="M109" s="222" t="s">
        <v>20</v>
      </c>
      <c r="N109" s="223" t="s">
        <v>50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570</v>
      </c>
      <c r="AT109" s="226" t="s">
        <v>171</v>
      </c>
      <c r="AU109" s="226" t="s">
        <v>87</v>
      </c>
      <c r="AY109" s="19" t="s">
        <v>169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570</v>
      </c>
      <c r="BM109" s="226" t="s">
        <v>333</v>
      </c>
    </row>
    <row r="110" s="2" customFormat="1" ht="16.5" customHeight="1">
      <c r="A110" s="40"/>
      <c r="B110" s="41"/>
      <c r="C110" s="215" t="s">
        <v>256</v>
      </c>
      <c r="D110" s="215" t="s">
        <v>171</v>
      </c>
      <c r="E110" s="216" t="s">
        <v>1076</v>
      </c>
      <c r="F110" s="217" t="s">
        <v>1077</v>
      </c>
      <c r="G110" s="218" t="s">
        <v>251</v>
      </c>
      <c r="H110" s="219">
        <v>250</v>
      </c>
      <c r="I110" s="220"/>
      <c r="J110" s="221">
        <f>ROUND(I110*H110,2)</f>
        <v>0</v>
      </c>
      <c r="K110" s="217" t="s">
        <v>20</v>
      </c>
      <c r="L110" s="46"/>
      <c r="M110" s="222" t="s">
        <v>20</v>
      </c>
      <c r="N110" s="223" t="s">
        <v>50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570</v>
      </c>
      <c r="AT110" s="226" t="s">
        <v>171</v>
      </c>
      <c r="AU110" s="226" t="s">
        <v>87</v>
      </c>
      <c r="AY110" s="19" t="s">
        <v>169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570</v>
      </c>
      <c r="BM110" s="226" t="s">
        <v>344</v>
      </c>
    </row>
    <row r="111" s="2" customFormat="1" ht="16.5" customHeight="1">
      <c r="A111" s="40"/>
      <c r="B111" s="41"/>
      <c r="C111" s="215" t="s">
        <v>266</v>
      </c>
      <c r="D111" s="215" t="s">
        <v>171</v>
      </c>
      <c r="E111" s="216" t="s">
        <v>1078</v>
      </c>
      <c r="F111" s="217" t="s">
        <v>1079</v>
      </c>
      <c r="G111" s="218" t="s">
        <v>251</v>
      </c>
      <c r="H111" s="219">
        <v>150</v>
      </c>
      <c r="I111" s="220"/>
      <c r="J111" s="221">
        <f>ROUND(I111*H111,2)</f>
        <v>0</v>
      </c>
      <c r="K111" s="217" t="s">
        <v>20</v>
      </c>
      <c r="L111" s="46"/>
      <c r="M111" s="222" t="s">
        <v>20</v>
      </c>
      <c r="N111" s="223" t="s">
        <v>50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570</v>
      </c>
      <c r="AT111" s="226" t="s">
        <v>171</v>
      </c>
      <c r="AU111" s="226" t="s">
        <v>87</v>
      </c>
      <c r="AY111" s="19" t="s">
        <v>169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22</v>
      </c>
      <c r="BK111" s="227">
        <f>ROUND(I111*H111,2)</f>
        <v>0</v>
      </c>
      <c r="BL111" s="19" t="s">
        <v>570</v>
      </c>
      <c r="BM111" s="226" t="s">
        <v>356</v>
      </c>
    </row>
    <row r="112" s="2" customFormat="1" ht="16.5" customHeight="1">
      <c r="A112" s="40"/>
      <c r="B112" s="41"/>
      <c r="C112" s="215" t="s">
        <v>273</v>
      </c>
      <c r="D112" s="215" t="s">
        <v>171</v>
      </c>
      <c r="E112" s="216" t="s">
        <v>1080</v>
      </c>
      <c r="F112" s="217" t="s">
        <v>1081</v>
      </c>
      <c r="G112" s="218" t="s">
        <v>251</v>
      </c>
      <c r="H112" s="219">
        <v>200</v>
      </c>
      <c r="I112" s="220"/>
      <c r="J112" s="221">
        <f>ROUND(I112*H112,2)</f>
        <v>0</v>
      </c>
      <c r="K112" s="217" t="s">
        <v>20</v>
      </c>
      <c r="L112" s="46"/>
      <c r="M112" s="222" t="s">
        <v>20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570</v>
      </c>
      <c r="AT112" s="226" t="s">
        <v>171</v>
      </c>
      <c r="AU112" s="226" t="s">
        <v>87</v>
      </c>
      <c r="AY112" s="19" t="s">
        <v>169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570</v>
      </c>
      <c r="BM112" s="226" t="s">
        <v>371</v>
      </c>
    </row>
    <row r="113" s="2" customFormat="1" ht="16.5" customHeight="1">
      <c r="A113" s="40"/>
      <c r="B113" s="41"/>
      <c r="C113" s="215" t="s">
        <v>279</v>
      </c>
      <c r="D113" s="215" t="s">
        <v>171</v>
      </c>
      <c r="E113" s="216" t="s">
        <v>1082</v>
      </c>
      <c r="F113" s="217" t="s">
        <v>1083</v>
      </c>
      <c r="G113" s="218" t="s">
        <v>251</v>
      </c>
      <c r="H113" s="219">
        <v>50</v>
      </c>
      <c r="I113" s="220"/>
      <c r="J113" s="221">
        <f>ROUND(I113*H113,2)</f>
        <v>0</v>
      </c>
      <c r="K113" s="217" t="s">
        <v>20</v>
      </c>
      <c r="L113" s="46"/>
      <c r="M113" s="222" t="s">
        <v>20</v>
      </c>
      <c r="N113" s="223" t="s">
        <v>50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570</v>
      </c>
      <c r="AT113" s="226" t="s">
        <v>171</v>
      </c>
      <c r="AU113" s="226" t="s">
        <v>87</v>
      </c>
      <c r="AY113" s="19" t="s">
        <v>169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22</v>
      </c>
      <c r="BK113" s="227">
        <f>ROUND(I113*H113,2)</f>
        <v>0</v>
      </c>
      <c r="BL113" s="19" t="s">
        <v>570</v>
      </c>
      <c r="BM113" s="226" t="s">
        <v>375</v>
      </c>
    </row>
    <row r="114" s="2" customFormat="1" ht="16.5" customHeight="1">
      <c r="A114" s="40"/>
      <c r="B114" s="41"/>
      <c r="C114" s="215" t="s">
        <v>286</v>
      </c>
      <c r="D114" s="215" t="s">
        <v>171</v>
      </c>
      <c r="E114" s="216" t="s">
        <v>1084</v>
      </c>
      <c r="F114" s="217" t="s">
        <v>1067</v>
      </c>
      <c r="G114" s="218" t="s">
        <v>491</v>
      </c>
      <c r="H114" s="219">
        <v>1</v>
      </c>
      <c r="I114" s="220"/>
      <c r="J114" s="221">
        <f>ROUND(I114*H114,2)</f>
        <v>0</v>
      </c>
      <c r="K114" s="217" t="s">
        <v>20</v>
      </c>
      <c r="L114" s="46"/>
      <c r="M114" s="222" t="s">
        <v>20</v>
      </c>
      <c r="N114" s="223" t="s">
        <v>50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570</v>
      </c>
      <c r="AT114" s="226" t="s">
        <v>171</v>
      </c>
      <c r="AU114" s="226" t="s">
        <v>87</v>
      </c>
      <c r="AY114" s="19" t="s">
        <v>169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570</v>
      </c>
      <c r="BM114" s="226" t="s">
        <v>394</v>
      </c>
    </row>
    <row r="115" s="12" customFormat="1" ht="22.8" customHeight="1">
      <c r="A115" s="12"/>
      <c r="B115" s="199"/>
      <c r="C115" s="200"/>
      <c r="D115" s="201" t="s">
        <v>78</v>
      </c>
      <c r="E115" s="213" t="s">
        <v>1085</v>
      </c>
      <c r="F115" s="213" t="s">
        <v>1086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SUM(P116:P135)</f>
        <v>0</v>
      </c>
      <c r="Q115" s="207"/>
      <c r="R115" s="208">
        <f>SUM(R116:R135)</f>
        <v>0</v>
      </c>
      <c r="S115" s="207"/>
      <c r="T115" s="209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129</v>
      </c>
      <c r="AT115" s="211" t="s">
        <v>78</v>
      </c>
      <c r="AU115" s="211" t="s">
        <v>22</v>
      </c>
      <c r="AY115" s="210" t="s">
        <v>169</v>
      </c>
      <c r="BK115" s="212">
        <f>SUM(BK116:BK135)</f>
        <v>0</v>
      </c>
    </row>
    <row r="116" s="2" customFormat="1" ht="21.75" customHeight="1">
      <c r="A116" s="40"/>
      <c r="B116" s="41"/>
      <c r="C116" s="215" t="s">
        <v>292</v>
      </c>
      <c r="D116" s="215" t="s">
        <v>171</v>
      </c>
      <c r="E116" s="216" t="s">
        <v>1087</v>
      </c>
      <c r="F116" s="217" t="s">
        <v>1088</v>
      </c>
      <c r="G116" s="218" t="s">
        <v>480</v>
      </c>
      <c r="H116" s="219">
        <v>33</v>
      </c>
      <c r="I116" s="220"/>
      <c r="J116" s="221">
        <f>ROUND(I116*H116,2)</f>
        <v>0</v>
      </c>
      <c r="K116" s="217" t="s">
        <v>20</v>
      </c>
      <c r="L116" s="46"/>
      <c r="M116" s="222" t="s">
        <v>20</v>
      </c>
      <c r="N116" s="223" t="s">
        <v>50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570</v>
      </c>
      <c r="AT116" s="226" t="s">
        <v>171</v>
      </c>
      <c r="AU116" s="226" t="s">
        <v>87</v>
      </c>
      <c r="AY116" s="19" t="s">
        <v>169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22</v>
      </c>
      <c r="BK116" s="227">
        <f>ROUND(I116*H116,2)</f>
        <v>0</v>
      </c>
      <c r="BL116" s="19" t="s">
        <v>570</v>
      </c>
      <c r="BM116" s="226" t="s">
        <v>410</v>
      </c>
    </row>
    <row r="117" s="2" customFormat="1" ht="16.5" customHeight="1">
      <c r="A117" s="40"/>
      <c r="B117" s="41"/>
      <c r="C117" s="215" t="s">
        <v>300</v>
      </c>
      <c r="D117" s="215" t="s">
        <v>171</v>
      </c>
      <c r="E117" s="216" t="s">
        <v>1089</v>
      </c>
      <c r="F117" s="217" t="s">
        <v>1090</v>
      </c>
      <c r="G117" s="218" t="s">
        <v>480</v>
      </c>
      <c r="H117" s="219">
        <v>33</v>
      </c>
      <c r="I117" s="220"/>
      <c r="J117" s="221">
        <f>ROUND(I117*H117,2)</f>
        <v>0</v>
      </c>
      <c r="K117" s="217" t="s">
        <v>20</v>
      </c>
      <c r="L117" s="46"/>
      <c r="M117" s="222" t="s">
        <v>20</v>
      </c>
      <c r="N117" s="223" t="s">
        <v>50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570</v>
      </c>
      <c r="AT117" s="226" t="s">
        <v>171</v>
      </c>
      <c r="AU117" s="226" t="s">
        <v>87</v>
      </c>
      <c r="AY117" s="19" t="s">
        <v>169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22</v>
      </c>
      <c r="BK117" s="227">
        <f>ROUND(I117*H117,2)</f>
        <v>0</v>
      </c>
      <c r="BL117" s="19" t="s">
        <v>570</v>
      </c>
      <c r="BM117" s="226" t="s">
        <v>420</v>
      </c>
    </row>
    <row r="118" s="2" customFormat="1" ht="16.5" customHeight="1">
      <c r="A118" s="40"/>
      <c r="B118" s="41"/>
      <c r="C118" s="215" t="s">
        <v>307</v>
      </c>
      <c r="D118" s="215" t="s">
        <v>171</v>
      </c>
      <c r="E118" s="216" t="s">
        <v>1091</v>
      </c>
      <c r="F118" s="217" t="s">
        <v>1092</v>
      </c>
      <c r="G118" s="218" t="s">
        <v>480</v>
      </c>
      <c r="H118" s="219">
        <v>40</v>
      </c>
      <c r="I118" s="220"/>
      <c r="J118" s="221">
        <f>ROUND(I118*H118,2)</f>
        <v>0</v>
      </c>
      <c r="K118" s="217" t="s">
        <v>20</v>
      </c>
      <c r="L118" s="46"/>
      <c r="M118" s="222" t="s">
        <v>20</v>
      </c>
      <c r="N118" s="223" t="s">
        <v>50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570</v>
      </c>
      <c r="AT118" s="226" t="s">
        <v>171</v>
      </c>
      <c r="AU118" s="226" t="s">
        <v>87</v>
      </c>
      <c r="AY118" s="19" t="s">
        <v>169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570</v>
      </c>
      <c r="BM118" s="226" t="s">
        <v>430</v>
      </c>
    </row>
    <row r="119" s="2" customFormat="1" ht="16.5" customHeight="1">
      <c r="A119" s="40"/>
      <c r="B119" s="41"/>
      <c r="C119" s="215" t="s">
        <v>7</v>
      </c>
      <c r="D119" s="215" t="s">
        <v>171</v>
      </c>
      <c r="E119" s="216" t="s">
        <v>1093</v>
      </c>
      <c r="F119" s="217" t="s">
        <v>1094</v>
      </c>
      <c r="G119" s="218" t="s">
        <v>480</v>
      </c>
      <c r="H119" s="219">
        <v>100</v>
      </c>
      <c r="I119" s="220"/>
      <c r="J119" s="221">
        <f>ROUND(I119*H119,2)</f>
        <v>0</v>
      </c>
      <c r="K119" s="217" t="s">
        <v>20</v>
      </c>
      <c r="L119" s="46"/>
      <c r="M119" s="222" t="s">
        <v>20</v>
      </c>
      <c r="N119" s="223" t="s">
        <v>50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570</v>
      </c>
      <c r="AT119" s="226" t="s">
        <v>171</v>
      </c>
      <c r="AU119" s="226" t="s">
        <v>87</v>
      </c>
      <c r="AY119" s="19" t="s">
        <v>169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22</v>
      </c>
      <c r="BK119" s="227">
        <f>ROUND(I119*H119,2)</f>
        <v>0</v>
      </c>
      <c r="BL119" s="19" t="s">
        <v>570</v>
      </c>
      <c r="BM119" s="226" t="s">
        <v>444</v>
      </c>
    </row>
    <row r="120" s="2" customFormat="1" ht="16.5" customHeight="1">
      <c r="A120" s="40"/>
      <c r="B120" s="41"/>
      <c r="C120" s="215" t="s">
        <v>321</v>
      </c>
      <c r="D120" s="215" t="s">
        <v>171</v>
      </c>
      <c r="E120" s="216" t="s">
        <v>1095</v>
      </c>
      <c r="F120" s="217" t="s">
        <v>1096</v>
      </c>
      <c r="G120" s="218" t="s">
        <v>480</v>
      </c>
      <c r="H120" s="219">
        <v>80</v>
      </c>
      <c r="I120" s="220"/>
      <c r="J120" s="221">
        <f>ROUND(I120*H120,2)</f>
        <v>0</v>
      </c>
      <c r="K120" s="217" t="s">
        <v>20</v>
      </c>
      <c r="L120" s="46"/>
      <c r="M120" s="222" t="s">
        <v>20</v>
      </c>
      <c r="N120" s="223" t="s">
        <v>50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570</v>
      </c>
      <c r="AT120" s="226" t="s">
        <v>171</v>
      </c>
      <c r="AU120" s="226" t="s">
        <v>87</v>
      </c>
      <c r="AY120" s="19" t="s">
        <v>169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22</v>
      </c>
      <c r="BK120" s="227">
        <f>ROUND(I120*H120,2)</f>
        <v>0</v>
      </c>
      <c r="BL120" s="19" t="s">
        <v>570</v>
      </c>
      <c r="BM120" s="226" t="s">
        <v>453</v>
      </c>
    </row>
    <row r="121" s="2" customFormat="1" ht="16.5" customHeight="1">
      <c r="A121" s="40"/>
      <c r="B121" s="41"/>
      <c r="C121" s="215" t="s">
        <v>327</v>
      </c>
      <c r="D121" s="215" t="s">
        <v>171</v>
      </c>
      <c r="E121" s="216" t="s">
        <v>1097</v>
      </c>
      <c r="F121" s="217" t="s">
        <v>1098</v>
      </c>
      <c r="G121" s="218" t="s">
        <v>480</v>
      </c>
      <c r="H121" s="219">
        <v>90</v>
      </c>
      <c r="I121" s="220"/>
      <c r="J121" s="221">
        <f>ROUND(I121*H121,2)</f>
        <v>0</v>
      </c>
      <c r="K121" s="217" t="s">
        <v>20</v>
      </c>
      <c r="L121" s="46"/>
      <c r="M121" s="222" t="s">
        <v>20</v>
      </c>
      <c r="N121" s="223" t="s">
        <v>50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570</v>
      </c>
      <c r="AT121" s="226" t="s">
        <v>171</v>
      </c>
      <c r="AU121" s="226" t="s">
        <v>87</v>
      </c>
      <c r="AY121" s="19" t="s">
        <v>169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22</v>
      </c>
      <c r="BK121" s="227">
        <f>ROUND(I121*H121,2)</f>
        <v>0</v>
      </c>
      <c r="BL121" s="19" t="s">
        <v>570</v>
      </c>
      <c r="BM121" s="226" t="s">
        <v>462</v>
      </c>
    </row>
    <row r="122" s="2" customFormat="1" ht="16.5" customHeight="1">
      <c r="A122" s="40"/>
      <c r="B122" s="41"/>
      <c r="C122" s="215" t="s">
        <v>333</v>
      </c>
      <c r="D122" s="215" t="s">
        <v>171</v>
      </c>
      <c r="E122" s="216" t="s">
        <v>1099</v>
      </c>
      <c r="F122" s="217" t="s">
        <v>1100</v>
      </c>
      <c r="G122" s="218" t="s">
        <v>480</v>
      </c>
      <c r="H122" s="219">
        <v>68</v>
      </c>
      <c r="I122" s="220"/>
      <c r="J122" s="221">
        <f>ROUND(I122*H122,2)</f>
        <v>0</v>
      </c>
      <c r="K122" s="217" t="s">
        <v>20</v>
      </c>
      <c r="L122" s="46"/>
      <c r="M122" s="222" t="s">
        <v>20</v>
      </c>
      <c r="N122" s="223" t="s">
        <v>50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570</v>
      </c>
      <c r="AT122" s="226" t="s">
        <v>171</v>
      </c>
      <c r="AU122" s="226" t="s">
        <v>87</v>
      </c>
      <c r="AY122" s="19" t="s">
        <v>169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570</v>
      </c>
      <c r="BM122" s="226" t="s">
        <v>472</v>
      </c>
    </row>
    <row r="123" s="2" customFormat="1" ht="16.5" customHeight="1">
      <c r="A123" s="40"/>
      <c r="B123" s="41"/>
      <c r="C123" s="215" t="s">
        <v>338</v>
      </c>
      <c r="D123" s="215" t="s">
        <v>171</v>
      </c>
      <c r="E123" s="216" t="s">
        <v>1101</v>
      </c>
      <c r="F123" s="217" t="s">
        <v>1102</v>
      </c>
      <c r="G123" s="218" t="s">
        <v>480</v>
      </c>
      <c r="H123" s="219">
        <v>48</v>
      </c>
      <c r="I123" s="220"/>
      <c r="J123" s="221">
        <f>ROUND(I123*H123,2)</f>
        <v>0</v>
      </c>
      <c r="K123" s="217" t="s">
        <v>20</v>
      </c>
      <c r="L123" s="46"/>
      <c r="M123" s="222" t="s">
        <v>20</v>
      </c>
      <c r="N123" s="223" t="s">
        <v>50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570</v>
      </c>
      <c r="AT123" s="226" t="s">
        <v>171</v>
      </c>
      <c r="AU123" s="226" t="s">
        <v>87</v>
      </c>
      <c r="AY123" s="19" t="s">
        <v>169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22</v>
      </c>
      <c r="BK123" s="227">
        <f>ROUND(I123*H123,2)</f>
        <v>0</v>
      </c>
      <c r="BL123" s="19" t="s">
        <v>570</v>
      </c>
      <c r="BM123" s="226" t="s">
        <v>482</v>
      </c>
    </row>
    <row r="124" s="2" customFormat="1" ht="16.5" customHeight="1">
      <c r="A124" s="40"/>
      <c r="B124" s="41"/>
      <c r="C124" s="215" t="s">
        <v>344</v>
      </c>
      <c r="D124" s="215" t="s">
        <v>171</v>
      </c>
      <c r="E124" s="216" t="s">
        <v>1103</v>
      </c>
      <c r="F124" s="217" t="s">
        <v>1104</v>
      </c>
      <c r="G124" s="218" t="s">
        <v>480</v>
      </c>
      <c r="H124" s="219">
        <v>36</v>
      </c>
      <c r="I124" s="220"/>
      <c r="J124" s="221">
        <f>ROUND(I124*H124,2)</f>
        <v>0</v>
      </c>
      <c r="K124" s="217" t="s">
        <v>20</v>
      </c>
      <c r="L124" s="46"/>
      <c r="M124" s="222" t="s">
        <v>20</v>
      </c>
      <c r="N124" s="223" t="s">
        <v>50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570</v>
      </c>
      <c r="AT124" s="226" t="s">
        <v>171</v>
      </c>
      <c r="AU124" s="226" t="s">
        <v>87</v>
      </c>
      <c r="AY124" s="19" t="s">
        <v>169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22</v>
      </c>
      <c r="BK124" s="227">
        <f>ROUND(I124*H124,2)</f>
        <v>0</v>
      </c>
      <c r="BL124" s="19" t="s">
        <v>570</v>
      </c>
      <c r="BM124" s="226" t="s">
        <v>495</v>
      </c>
    </row>
    <row r="125" s="2" customFormat="1" ht="16.5" customHeight="1">
      <c r="A125" s="40"/>
      <c r="B125" s="41"/>
      <c r="C125" s="215" t="s">
        <v>351</v>
      </c>
      <c r="D125" s="215" t="s">
        <v>171</v>
      </c>
      <c r="E125" s="216" t="s">
        <v>1105</v>
      </c>
      <c r="F125" s="217" t="s">
        <v>1106</v>
      </c>
      <c r="G125" s="218" t="s">
        <v>480</v>
      </c>
      <c r="H125" s="219">
        <v>9</v>
      </c>
      <c r="I125" s="220"/>
      <c r="J125" s="221">
        <f>ROUND(I125*H125,2)</f>
        <v>0</v>
      </c>
      <c r="K125" s="217" t="s">
        <v>20</v>
      </c>
      <c r="L125" s="46"/>
      <c r="M125" s="222" t="s">
        <v>20</v>
      </c>
      <c r="N125" s="223" t="s">
        <v>50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570</v>
      </c>
      <c r="AT125" s="226" t="s">
        <v>171</v>
      </c>
      <c r="AU125" s="226" t="s">
        <v>87</v>
      </c>
      <c r="AY125" s="19" t="s">
        <v>169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22</v>
      </c>
      <c r="BK125" s="227">
        <f>ROUND(I125*H125,2)</f>
        <v>0</v>
      </c>
      <c r="BL125" s="19" t="s">
        <v>570</v>
      </c>
      <c r="BM125" s="226" t="s">
        <v>511</v>
      </c>
    </row>
    <row r="126" s="2" customFormat="1" ht="16.5" customHeight="1">
      <c r="A126" s="40"/>
      <c r="B126" s="41"/>
      <c r="C126" s="215" t="s">
        <v>356</v>
      </c>
      <c r="D126" s="215" t="s">
        <v>171</v>
      </c>
      <c r="E126" s="216" t="s">
        <v>1107</v>
      </c>
      <c r="F126" s="217" t="s">
        <v>1108</v>
      </c>
      <c r="G126" s="218" t="s">
        <v>480</v>
      </c>
      <c r="H126" s="219">
        <v>8</v>
      </c>
      <c r="I126" s="220"/>
      <c r="J126" s="221">
        <f>ROUND(I126*H126,2)</f>
        <v>0</v>
      </c>
      <c r="K126" s="217" t="s">
        <v>20</v>
      </c>
      <c r="L126" s="46"/>
      <c r="M126" s="222" t="s">
        <v>20</v>
      </c>
      <c r="N126" s="223" t="s">
        <v>50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570</v>
      </c>
      <c r="AT126" s="226" t="s">
        <v>171</v>
      </c>
      <c r="AU126" s="226" t="s">
        <v>87</v>
      </c>
      <c r="AY126" s="19" t="s">
        <v>169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22</v>
      </c>
      <c r="BK126" s="227">
        <f>ROUND(I126*H126,2)</f>
        <v>0</v>
      </c>
      <c r="BL126" s="19" t="s">
        <v>570</v>
      </c>
      <c r="BM126" s="226" t="s">
        <v>523</v>
      </c>
    </row>
    <row r="127" s="2" customFormat="1" ht="16.5" customHeight="1">
      <c r="A127" s="40"/>
      <c r="B127" s="41"/>
      <c r="C127" s="215" t="s">
        <v>365</v>
      </c>
      <c r="D127" s="215" t="s">
        <v>171</v>
      </c>
      <c r="E127" s="216" t="s">
        <v>1109</v>
      </c>
      <c r="F127" s="217" t="s">
        <v>1110</v>
      </c>
      <c r="G127" s="218" t="s">
        <v>251</v>
      </c>
      <c r="H127" s="219">
        <v>50</v>
      </c>
      <c r="I127" s="220"/>
      <c r="J127" s="221">
        <f>ROUND(I127*H127,2)</f>
        <v>0</v>
      </c>
      <c r="K127" s="217" t="s">
        <v>20</v>
      </c>
      <c r="L127" s="46"/>
      <c r="M127" s="222" t="s">
        <v>20</v>
      </c>
      <c r="N127" s="223" t="s">
        <v>50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570</v>
      </c>
      <c r="AT127" s="226" t="s">
        <v>171</v>
      </c>
      <c r="AU127" s="226" t="s">
        <v>87</v>
      </c>
      <c r="AY127" s="19" t="s">
        <v>169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22</v>
      </c>
      <c r="BK127" s="227">
        <f>ROUND(I127*H127,2)</f>
        <v>0</v>
      </c>
      <c r="BL127" s="19" t="s">
        <v>570</v>
      </c>
      <c r="BM127" s="226" t="s">
        <v>534</v>
      </c>
    </row>
    <row r="128" s="2" customFormat="1" ht="16.5" customHeight="1">
      <c r="A128" s="40"/>
      <c r="B128" s="41"/>
      <c r="C128" s="215" t="s">
        <v>371</v>
      </c>
      <c r="D128" s="215" t="s">
        <v>171</v>
      </c>
      <c r="E128" s="216" t="s">
        <v>1111</v>
      </c>
      <c r="F128" s="217" t="s">
        <v>1112</v>
      </c>
      <c r="G128" s="218" t="s">
        <v>251</v>
      </c>
      <c r="H128" s="219">
        <v>100</v>
      </c>
      <c r="I128" s="220"/>
      <c r="J128" s="221">
        <f>ROUND(I128*H128,2)</f>
        <v>0</v>
      </c>
      <c r="K128" s="217" t="s">
        <v>20</v>
      </c>
      <c r="L128" s="46"/>
      <c r="M128" s="222" t="s">
        <v>20</v>
      </c>
      <c r="N128" s="223" t="s">
        <v>50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570</v>
      </c>
      <c r="AT128" s="226" t="s">
        <v>171</v>
      </c>
      <c r="AU128" s="226" t="s">
        <v>87</v>
      </c>
      <c r="AY128" s="19" t="s">
        <v>169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22</v>
      </c>
      <c r="BK128" s="227">
        <f>ROUND(I128*H128,2)</f>
        <v>0</v>
      </c>
      <c r="BL128" s="19" t="s">
        <v>570</v>
      </c>
      <c r="BM128" s="226" t="s">
        <v>546</v>
      </c>
    </row>
    <row r="129" s="2" customFormat="1" ht="16.5" customHeight="1">
      <c r="A129" s="40"/>
      <c r="B129" s="41"/>
      <c r="C129" s="215" t="s">
        <v>378</v>
      </c>
      <c r="D129" s="215" t="s">
        <v>171</v>
      </c>
      <c r="E129" s="216" t="s">
        <v>1113</v>
      </c>
      <c r="F129" s="217" t="s">
        <v>1114</v>
      </c>
      <c r="G129" s="218" t="s">
        <v>251</v>
      </c>
      <c r="H129" s="219">
        <v>100</v>
      </c>
      <c r="I129" s="220"/>
      <c r="J129" s="221">
        <f>ROUND(I129*H129,2)</f>
        <v>0</v>
      </c>
      <c r="K129" s="217" t="s">
        <v>20</v>
      </c>
      <c r="L129" s="46"/>
      <c r="M129" s="222" t="s">
        <v>20</v>
      </c>
      <c r="N129" s="223" t="s">
        <v>50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570</v>
      </c>
      <c r="AT129" s="226" t="s">
        <v>171</v>
      </c>
      <c r="AU129" s="226" t="s">
        <v>87</v>
      </c>
      <c r="AY129" s="19" t="s">
        <v>169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22</v>
      </c>
      <c r="BK129" s="227">
        <f>ROUND(I129*H129,2)</f>
        <v>0</v>
      </c>
      <c r="BL129" s="19" t="s">
        <v>570</v>
      </c>
      <c r="BM129" s="226" t="s">
        <v>558</v>
      </c>
    </row>
    <row r="130" s="2" customFormat="1" ht="16.5" customHeight="1">
      <c r="A130" s="40"/>
      <c r="B130" s="41"/>
      <c r="C130" s="215" t="s">
        <v>375</v>
      </c>
      <c r="D130" s="215" t="s">
        <v>171</v>
      </c>
      <c r="E130" s="216" t="s">
        <v>1115</v>
      </c>
      <c r="F130" s="217" t="s">
        <v>1116</v>
      </c>
      <c r="G130" s="218" t="s">
        <v>251</v>
      </c>
      <c r="H130" s="219">
        <v>10</v>
      </c>
      <c r="I130" s="220"/>
      <c r="J130" s="221">
        <f>ROUND(I130*H130,2)</f>
        <v>0</v>
      </c>
      <c r="K130" s="217" t="s">
        <v>20</v>
      </c>
      <c r="L130" s="46"/>
      <c r="M130" s="222" t="s">
        <v>20</v>
      </c>
      <c r="N130" s="223" t="s">
        <v>50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570</v>
      </c>
      <c r="AT130" s="226" t="s">
        <v>171</v>
      </c>
      <c r="AU130" s="226" t="s">
        <v>87</v>
      </c>
      <c r="AY130" s="19" t="s">
        <v>169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22</v>
      </c>
      <c r="BK130" s="227">
        <f>ROUND(I130*H130,2)</f>
        <v>0</v>
      </c>
      <c r="BL130" s="19" t="s">
        <v>570</v>
      </c>
      <c r="BM130" s="226" t="s">
        <v>570</v>
      </c>
    </row>
    <row r="131" s="2" customFormat="1" ht="16.5" customHeight="1">
      <c r="A131" s="40"/>
      <c r="B131" s="41"/>
      <c r="C131" s="215" t="s">
        <v>388</v>
      </c>
      <c r="D131" s="215" t="s">
        <v>171</v>
      </c>
      <c r="E131" s="216" t="s">
        <v>1117</v>
      </c>
      <c r="F131" s="217" t="s">
        <v>1118</v>
      </c>
      <c r="G131" s="218" t="s">
        <v>480</v>
      </c>
      <c r="H131" s="219">
        <v>14</v>
      </c>
      <c r="I131" s="220"/>
      <c r="J131" s="221">
        <f>ROUND(I131*H131,2)</f>
        <v>0</v>
      </c>
      <c r="K131" s="217" t="s">
        <v>20</v>
      </c>
      <c r="L131" s="46"/>
      <c r="M131" s="222" t="s">
        <v>20</v>
      </c>
      <c r="N131" s="223" t="s">
        <v>50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570</v>
      </c>
      <c r="AT131" s="226" t="s">
        <v>171</v>
      </c>
      <c r="AU131" s="226" t="s">
        <v>87</v>
      </c>
      <c r="AY131" s="19" t="s">
        <v>169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22</v>
      </c>
      <c r="BK131" s="227">
        <f>ROUND(I131*H131,2)</f>
        <v>0</v>
      </c>
      <c r="BL131" s="19" t="s">
        <v>570</v>
      </c>
      <c r="BM131" s="226" t="s">
        <v>584</v>
      </c>
    </row>
    <row r="132" s="2" customFormat="1" ht="16.5" customHeight="1">
      <c r="A132" s="40"/>
      <c r="B132" s="41"/>
      <c r="C132" s="215" t="s">
        <v>394</v>
      </c>
      <c r="D132" s="215" t="s">
        <v>171</v>
      </c>
      <c r="E132" s="216" t="s">
        <v>1119</v>
      </c>
      <c r="F132" s="217" t="s">
        <v>1120</v>
      </c>
      <c r="G132" s="218" t="s">
        <v>480</v>
      </c>
      <c r="H132" s="219">
        <v>24</v>
      </c>
      <c r="I132" s="220"/>
      <c r="J132" s="221">
        <f>ROUND(I132*H132,2)</f>
        <v>0</v>
      </c>
      <c r="K132" s="217" t="s">
        <v>20</v>
      </c>
      <c r="L132" s="46"/>
      <c r="M132" s="222" t="s">
        <v>20</v>
      </c>
      <c r="N132" s="223" t="s">
        <v>50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570</v>
      </c>
      <c r="AT132" s="226" t="s">
        <v>171</v>
      </c>
      <c r="AU132" s="226" t="s">
        <v>87</v>
      </c>
      <c r="AY132" s="19" t="s">
        <v>169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22</v>
      </c>
      <c r="BK132" s="227">
        <f>ROUND(I132*H132,2)</f>
        <v>0</v>
      </c>
      <c r="BL132" s="19" t="s">
        <v>570</v>
      </c>
      <c r="BM132" s="226" t="s">
        <v>593</v>
      </c>
    </row>
    <row r="133" s="2" customFormat="1" ht="21.75" customHeight="1">
      <c r="A133" s="40"/>
      <c r="B133" s="41"/>
      <c r="C133" s="215" t="s">
        <v>401</v>
      </c>
      <c r="D133" s="215" t="s">
        <v>171</v>
      </c>
      <c r="E133" s="216" t="s">
        <v>1121</v>
      </c>
      <c r="F133" s="217" t="s">
        <v>1122</v>
      </c>
      <c r="G133" s="218" t="s">
        <v>251</v>
      </c>
      <c r="H133" s="219">
        <v>16</v>
      </c>
      <c r="I133" s="220"/>
      <c r="J133" s="221">
        <f>ROUND(I133*H133,2)</f>
        <v>0</v>
      </c>
      <c r="K133" s="217" t="s">
        <v>20</v>
      </c>
      <c r="L133" s="46"/>
      <c r="M133" s="222" t="s">
        <v>20</v>
      </c>
      <c r="N133" s="223" t="s">
        <v>50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570</v>
      </c>
      <c r="AT133" s="226" t="s">
        <v>171</v>
      </c>
      <c r="AU133" s="226" t="s">
        <v>87</v>
      </c>
      <c r="AY133" s="19" t="s">
        <v>169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22</v>
      </c>
      <c r="BK133" s="227">
        <f>ROUND(I133*H133,2)</f>
        <v>0</v>
      </c>
      <c r="BL133" s="19" t="s">
        <v>570</v>
      </c>
      <c r="BM133" s="226" t="s">
        <v>605</v>
      </c>
    </row>
    <row r="134" s="2" customFormat="1" ht="21.75" customHeight="1">
      <c r="A134" s="40"/>
      <c r="B134" s="41"/>
      <c r="C134" s="215" t="s">
        <v>410</v>
      </c>
      <c r="D134" s="215" t="s">
        <v>171</v>
      </c>
      <c r="E134" s="216" t="s">
        <v>1123</v>
      </c>
      <c r="F134" s="217" t="s">
        <v>1124</v>
      </c>
      <c r="G134" s="218" t="s">
        <v>480</v>
      </c>
      <c r="H134" s="219">
        <v>150</v>
      </c>
      <c r="I134" s="220"/>
      <c r="J134" s="221">
        <f>ROUND(I134*H134,2)</f>
        <v>0</v>
      </c>
      <c r="K134" s="217" t="s">
        <v>20</v>
      </c>
      <c r="L134" s="46"/>
      <c r="M134" s="222" t="s">
        <v>20</v>
      </c>
      <c r="N134" s="223" t="s">
        <v>50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570</v>
      </c>
      <c r="AT134" s="226" t="s">
        <v>171</v>
      </c>
      <c r="AU134" s="226" t="s">
        <v>87</v>
      </c>
      <c r="AY134" s="19" t="s">
        <v>169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570</v>
      </c>
      <c r="BM134" s="226" t="s">
        <v>616</v>
      </c>
    </row>
    <row r="135" s="2" customFormat="1" ht="16.5" customHeight="1">
      <c r="A135" s="40"/>
      <c r="B135" s="41"/>
      <c r="C135" s="215" t="s">
        <v>415</v>
      </c>
      <c r="D135" s="215" t="s">
        <v>171</v>
      </c>
      <c r="E135" s="216" t="s">
        <v>1125</v>
      </c>
      <c r="F135" s="217" t="s">
        <v>1126</v>
      </c>
      <c r="G135" s="218" t="s">
        <v>491</v>
      </c>
      <c r="H135" s="219">
        <v>1</v>
      </c>
      <c r="I135" s="220"/>
      <c r="J135" s="221">
        <f>ROUND(I135*H135,2)</f>
        <v>0</v>
      </c>
      <c r="K135" s="217" t="s">
        <v>20</v>
      </c>
      <c r="L135" s="46"/>
      <c r="M135" s="222" t="s">
        <v>20</v>
      </c>
      <c r="N135" s="223" t="s">
        <v>50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570</v>
      </c>
      <c r="AT135" s="226" t="s">
        <v>171</v>
      </c>
      <c r="AU135" s="226" t="s">
        <v>87</v>
      </c>
      <c r="AY135" s="19" t="s">
        <v>169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570</v>
      </c>
      <c r="BM135" s="226" t="s">
        <v>628</v>
      </c>
    </row>
    <row r="136" s="12" customFormat="1" ht="22.8" customHeight="1">
      <c r="A136" s="12"/>
      <c r="B136" s="199"/>
      <c r="C136" s="200"/>
      <c r="D136" s="201" t="s">
        <v>78</v>
      </c>
      <c r="E136" s="213" t="s">
        <v>1127</v>
      </c>
      <c r="F136" s="213" t="s">
        <v>1128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SUM(P137:P144)</f>
        <v>0</v>
      </c>
      <c r="Q136" s="207"/>
      <c r="R136" s="208">
        <f>SUM(R137:R144)</f>
        <v>0</v>
      </c>
      <c r="S136" s="207"/>
      <c r="T136" s="209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129</v>
      </c>
      <c r="AT136" s="211" t="s">
        <v>78</v>
      </c>
      <c r="AU136" s="211" t="s">
        <v>22</v>
      </c>
      <c r="AY136" s="210" t="s">
        <v>169</v>
      </c>
      <c r="BK136" s="212">
        <f>SUM(BK137:BK144)</f>
        <v>0</v>
      </c>
    </row>
    <row r="137" s="2" customFormat="1" ht="16.5" customHeight="1">
      <c r="A137" s="40"/>
      <c r="B137" s="41"/>
      <c r="C137" s="215" t="s">
        <v>420</v>
      </c>
      <c r="D137" s="215" t="s">
        <v>171</v>
      </c>
      <c r="E137" s="216" t="s">
        <v>1129</v>
      </c>
      <c r="F137" s="217" t="s">
        <v>1130</v>
      </c>
      <c r="G137" s="218" t="s">
        <v>491</v>
      </c>
      <c r="H137" s="219">
        <v>1</v>
      </c>
      <c r="I137" s="220"/>
      <c r="J137" s="221">
        <f>ROUND(I137*H137,2)</f>
        <v>0</v>
      </c>
      <c r="K137" s="217" t="s">
        <v>20</v>
      </c>
      <c r="L137" s="46"/>
      <c r="M137" s="222" t="s">
        <v>20</v>
      </c>
      <c r="N137" s="223" t="s">
        <v>50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570</v>
      </c>
      <c r="AT137" s="226" t="s">
        <v>171</v>
      </c>
      <c r="AU137" s="226" t="s">
        <v>87</v>
      </c>
      <c r="AY137" s="19" t="s">
        <v>169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22</v>
      </c>
      <c r="BK137" s="227">
        <f>ROUND(I137*H137,2)</f>
        <v>0</v>
      </c>
      <c r="BL137" s="19" t="s">
        <v>570</v>
      </c>
      <c r="BM137" s="226" t="s">
        <v>638</v>
      </c>
    </row>
    <row r="138" s="2" customFormat="1" ht="16.5" customHeight="1">
      <c r="A138" s="40"/>
      <c r="B138" s="41"/>
      <c r="C138" s="215" t="s">
        <v>425</v>
      </c>
      <c r="D138" s="215" t="s">
        <v>171</v>
      </c>
      <c r="E138" s="216" t="s">
        <v>1131</v>
      </c>
      <c r="F138" s="217" t="s">
        <v>1132</v>
      </c>
      <c r="G138" s="218" t="s">
        <v>491</v>
      </c>
      <c r="H138" s="219">
        <v>1</v>
      </c>
      <c r="I138" s="220"/>
      <c r="J138" s="221">
        <f>ROUND(I138*H138,2)</f>
        <v>0</v>
      </c>
      <c r="K138" s="217" t="s">
        <v>20</v>
      </c>
      <c r="L138" s="46"/>
      <c r="M138" s="222" t="s">
        <v>20</v>
      </c>
      <c r="N138" s="223" t="s">
        <v>50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570</v>
      </c>
      <c r="AT138" s="226" t="s">
        <v>171</v>
      </c>
      <c r="AU138" s="226" t="s">
        <v>87</v>
      </c>
      <c r="AY138" s="19" t="s">
        <v>169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570</v>
      </c>
      <c r="BM138" s="226" t="s">
        <v>649</v>
      </c>
    </row>
    <row r="139" s="2" customFormat="1" ht="16.5" customHeight="1">
      <c r="A139" s="40"/>
      <c r="B139" s="41"/>
      <c r="C139" s="215" t="s">
        <v>430</v>
      </c>
      <c r="D139" s="215" t="s">
        <v>171</v>
      </c>
      <c r="E139" s="216" t="s">
        <v>1133</v>
      </c>
      <c r="F139" s="217" t="s">
        <v>1134</v>
      </c>
      <c r="G139" s="218" t="s">
        <v>491</v>
      </c>
      <c r="H139" s="219">
        <v>1</v>
      </c>
      <c r="I139" s="220"/>
      <c r="J139" s="221">
        <f>ROUND(I139*H139,2)</f>
        <v>0</v>
      </c>
      <c r="K139" s="217" t="s">
        <v>20</v>
      </c>
      <c r="L139" s="46"/>
      <c r="M139" s="222" t="s">
        <v>20</v>
      </c>
      <c r="N139" s="223" t="s">
        <v>50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570</v>
      </c>
      <c r="AT139" s="226" t="s">
        <v>171</v>
      </c>
      <c r="AU139" s="226" t="s">
        <v>87</v>
      </c>
      <c r="AY139" s="19" t="s">
        <v>169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22</v>
      </c>
      <c r="BK139" s="227">
        <f>ROUND(I139*H139,2)</f>
        <v>0</v>
      </c>
      <c r="BL139" s="19" t="s">
        <v>570</v>
      </c>
      <c r="BM139" s="226" t="s">
        <v>660</v>
      </c>
    </row>
    <row r="140" s="2" customFormat="1" ht="16.5" customHeight="1">
      <c r="A140" s="40"/>
      <c r="B140" s="41"/>
      <c r="C140" s="215" t="s">
        <v>437</v>
      </c>
      <c r="D140" s="215" t="s">
        <v>171</v>
      </c>
      <c r="E140" s="216" t="s">
        <v>1135</v>
      </c>
      <c r="F140" s="217" t="s">
        <v>1136</v>
      </c>
      <c r="G140" s="218" t="s">
        <v>491</v>
      </c>
      <c r="H140" s="219">
        <v>1</v>
      </c>
      <c r="I140" s="220"/>
      <c r="J140" s="221">
        <f>ROUND(I140*H140,2)</f>
        <v>0</v>
      </c>
      <c r="K140" s="217" t="s">
        <v>20</v>
      </c>
      <c r="L140" s="46"/>
      <c r="M140" s="222" t="s">
        <v>20</v>
      </c>
      <c r="N140" s="223" t="s">
        <v>50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570</v>
      </c>
      <c r="AT140" s="226" t="s">
        <v>171</v>
      </c>
      <c r="AU140" s="226" t="s">
        <v>87</v>
      </c>
      <c r="AY140" s="19" t="s">
        <v>169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570</v>
      </c>
      <c r="BM140" s="226" t="s">
        <v>672</v>
      </c>
    </row>
    <row r="141" s="2" customFormat="1" ht="16.5" customHeight="1">
      <c r="A141" s="40"/>
      <c r="B141" s="41"/>
      <c r="C141" s="215" t="s">
        <v>444</v>
      </c>
      <c r="D141" s="215" t="s">
        <v>171</v>
      </c>
      <c r="E141" s="216" t="s">
        <v>1137</v>
      </c>
      <c r="F141" s="217" t="s">
        <v>1138</v>
      </c>
      <c r="G141" s="218" t="s">
        <v>491</v>
      </c>
      <c r="H141" s="219">
        <v>1</v>
      </c>
      <c r="I141" s="220"/>
      <c r="J141" s="221">
        <f>ROUND(I141*H141,2)</f>
        <v>0</v>
      </c>
      <c r="K141" s="217" t="s">
        <v>20</v>
      </c>
      <c r="L141" s="46"/>
      <c r="M141" s="222" t="s">
        <v>20</v>
      </c>
      <c r="N141" s="223" t="s">
        <v>50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570</v>
      </c>
      <c r="AT141" s="226" t="s">
        <v>171</v>
      </c>
      <c r="AU141" s="226" t="s">
        <v>87</v>
      </c>
      <c r="AY141" s="19" t="s">
        <v>169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22</v>
      </c>
      <c r="BK141" s="227">
        <f>ROUND(I141*H141,2)</f>
        <v>0</v>
      </c>
      <c r="BL141" s="19" t="s">
        <v>570</v>
      </c>
      <c r="BM141" s="226" t="s">
        <v>682</v>
      </c>
    </row>
    <row r="142" s="2" customFormat="1" ht="16.5" customHeight="1">
      <c r="A142" s="40"/>
      <c r="B142" s="41"/>
      <c r="C142" s="215" t="s">
        <v>448</v>
      </c>
      <c r="D142" s="215" t="s">
        <v>171</v>
      </c>
      <c r="E142" s="216" t="s">
        <v>1139</v>
      </c>
      <c r="F142" s="217" t="s">
        <v>1140</v>
      </c>
      <c r="G142" s="218" t="s">
        <v>491</v>
      </c>
      <c r="H142" s="219">
        <v>1</v>
      </c>
      <c r="I142" s="220"/>
      <c r="J142" s="221">
        <f>ROUND(I142*H142,2)</f>
        <v>0</v>
      </c>
      <c r="K142" s="217" t="s">
        <v>20</v>
      </c>
      <c r="L142" s="46"/>
      <c r="M142" s="222" t="s">
        <v>20</v>
      </c>
      <c r="N142" s="223" t="s">
        <v>50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570</v>
      </c>
      <c r="AT142" s="226" t="s">
        <v>171</v>
      </c>
      <c r="AU142" s="226" t="s">
        <v>87</v>
      </c>
      <c r="AY142" s="19" t="s">
        <v>169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570</v>
      </c>
      <c r="BM142" s="226" t="s">
        <v>1141</v>
      </c>
    </row>
    <row r="143" s="2" customFormat="1" ht="24.15" customHeight="1">
      <c r="A143" s="40"/>
      <c r="B143" s="41"/>
      <c r="C143" s="215" t="s">
        <v>453</v>
      </c>
      <c r="D143" s="215" t="s">
        <v>171</v>
      </c>
      <c r="E143" s="216" t="s">
        <v>1142</v>
      </c>
      <c r="F143" s="217" t="s">
        <v>1143</v>
      </c>
      <c r="G143" s="218" t="s">
        <v>1144</v>
      </c>
      <c r="H143" s="219">
        <v>24</v>
      </c>
      <c r="I143" s="220"/>
      <c r="J143" s="221">
        <f>ROUND(I143*H143,2)</f>
        <v>0</v>
      </c>
      <c r="K143" s="217" t="s">
        <v>20</v>
      </c>
      <c r="L143" s="46"/>
      <c r="M143" s="222" t="s">
        <v>20</v>
      </c>
      <c r="N143" s="223" t="s">
        <v>50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570</v>
      </c>
      <c r="AT143" s="226" t="s">
        <v>171</v>
      </c>
      <c r="AU143" s="226" t="s">
        <v>87</v>
      </c>
      <c r="AY143" s="19" t="s">
        <v>169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22</v>
      </c>
      <c r="BK143" s="227">
        <f>ROUND(I143*H143,2)</f>
        <v>0</v>
      </c>
      <c r="BL143" s="19" t="s">
        <v>570</v>
      </c>
      <c r="BM143" s="226" t="s">
        <v>1145</v>
      </c>
    </row>
    <row r="144" s="2" customFormat="1" ht="24.15" customHeight="1">
      <c r="A144" s="40"/>
      <c r="B144" s="41"/>
      <c r="C144" s="215" t="s">
        <v>457</v>
      </c>
      <c r="D144" s="215" t="s">
        <v>171</v>
      </c>
      <c r="E144" s="216" t="s">
        <v>1146</v>
      </c>
      <c r="F144" s="217" t="s">
        <v>1147</v>
      </c>
      <c r="G144" s="218" t="s">
        <v>491</v>
      </c>
      <c r="H144" s="219">
        <v>1</v>
      </c>
      <c r="I144" s="220"/>
      <c r="J144" s="221">
        <f>ROUND(I144*H144,2)</f>
        <v>0</v>
      </c>
      <c r="K144" s="217" t="s">
        <v>20</v>
      </c>
      <c r="L144" s="46"/>
      <c r="M144" s="282" t="s">
        <v>20</v>
      </c>
      <c r="N144" s="283" t="s">
        <v>50</v>
      </c>
      <c r="O144" s="280"/>
      <c r="P144" s="284">
        <f>O144*H144</f>
        <v>0</v>
      </c>
      <c r="Q144" s="284">
        <v>0</v>
      </c>
      <c r="R144" s="284">
        <f>Q144*H144</f>
        <v>0</v>
      </c>
      <c r="S144" s="284">
        <v>0</v>
      </c>
      <c r="T144" s="28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570</v>
      </c>
      <c r="AT144" s="226" t="s">
        <v>171</v>
      </c>
      <c r="AU144" s="226" t="s">
        <v>87</v>
      </c>
      <c r="AY144" s="19" t="s">
        <v>169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22</v>
      </c>
      <c r="BK144" s="227">
        <f>ROUND(I144*H144,2)</f>
        <v>0</v>
      </c>
      <c r="BL144" s="19" t="s">
        <v>570</v>
      </c>
      <c r="BM144" s="226" t="s">
        <v>1148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E7GGq/Ff5w3dyfV0OBsEGXfHOnnmtP+kOmNGY7bd9V76HuroNnkIftDBFcqByEjb78u1lF1p2xnBiTfnqRQUpw==" hashValue="zukLeG1xDbND+mOIY+wdThfrCD+1qoOBTouLDILEGWXPB708SbOcPkXvYrHqQxnPsS6XubPHQZXaF+8lEjaRQw==" algorithmName="SHA-512" password="C71F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1149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ROUND(J93,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ROUND((SUM(BE93:BE138)),  2)</f>
        <v>0</v>
      </c>
      <c r="G35" s="40"/>
      <c r="H35" s="40"/>
      <c r="I35" s="160">
        <v>0.20999999999999999</v>
      </c>
      <c r="J35" s="159">
        <f>ROUND(((SUM(BE93:BE138))*I35),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ROUND((SUM(BF93:BF138)),  2)</f>
        <v>0</v>
      </c>
      <c r="G36" s="40"/>
      <c r="H36" s="40"/>
      <c r="I36" s="160">
        <v>0.12</v>
      </c>
      <c r="J36" s="159">
        <f>ROUND(((SUM(BF93:BF138))*I36),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ROUND((SUM(BG93:BG138)),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ROUND((SUM(BH93:BH138)),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ROUND((SUM(BI93:BI138)),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D.1.4.3 - Technologie chlazení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146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148</v>
      </c>
      <c r="E65" s="185"/>
      <c r="F65" s="185"/>
      <c r="G65" s="185"/>
      <c r="H65" s="185"/>
      <c r="I65" s="185"/>
      <c r="J65" s="186">
        <f>J95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1150</v>
      </c>
      <c r="E66" s="185"/>
      <c r="F66" s="185"/>
      <c r="G66" s="185"/>
      <c r="H66" s="185"/>
      <c r="I66" s="185"/>
      <c r="J66" s="186">
        <f>J100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1151</v>
      </c>
      <c r="E67" s="185"/>
      <c r="F67" s="185"/>
      <c r="G67" s="185"/>
      <c r="H67" s="185"/>
      <c r="I67" s="185"/>
      <c r="J67" s="186">
        <f>J105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1152</v>
      </c>
      <c r="E68" s="185"/>
      <c r="F68" s="185"/>
      <c r="G68" s="185"/>
      <c r="H68" s="185"/>
      <c r="I68" s="185"/>
      <c r="J68" s="186">
        <f>J117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1153</v>
      </c>
      <c r="E69" s="185"/>
      <c r="F69" s="185"/>
      <c r="G69" s="185"/>
      <c r="H69" s="185"/>
      <c r="I69" s="185"/>
      <c r="J69" s="186">
        <f>J127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1154</v>
      </c>
      <c r="E70" s="180"/>
      <c r="F70" s="180"/>
      <c r="G70" s="180"/>
      <c r="H70" s="180"/>
      <c r="I70" s="180"/>
      <c r="J70" s="181">
        <f>J130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1155</v>
      </c>
      <c r="E71" s="185"/>
      <c r="F71" s="185"/>
      <c r="G71" s="185"/>
      <c r="H71" s="185"/>
      <c r="I71" s="185"/>
      <c r="J71" s="186">
        <f>J131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154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2" t="str">
        <f>E7</f>
        <v>Hala Rondo - Rekonstrukce ledové plochy</v>
      </c>
      <c r="F81" s="34"/>
      <c r="G81" s="34"/>
      <c r="H81" s="34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2" t="s">
        <v>132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133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D.1.4.3 - Technologie chlazení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23</v>
      </c>
      <c r="D87" s="42"/>
      <c r="E87" s="42"/>
      <c r="F87" s="29" t="str">
        <f>F14</f>
        <v>Brno, Hala Rondo</v>
      </c>
      <c r="G87" s="42"/>
      <c r="H87" s="42"/>
      <c r="I87" s="34" t="s">
        <v>25</v>
      </c>
      <c r="J87" s="74" t="str">
        <f>IF(J14="","",J14)</f>
        <v>1. 9. 2023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29</v>
      </c>
      <c r="D89" s="42"/>
      <c r="E89" s="42"/>
      <c r="F89" s="29" t="str">
        <f>E17</f>
        <v>STAREZ - SPORT, a.s.</v>
      </c>
      <c r="G89" s="42"/>
      <c r="H89" s="42"/>
      <c r="I89" s="34" t="s">
        <v>37</v>
      </c>
      <c r="J89" s="38" t="str">
        <f>E23</f>
        <v>AS PROJECT CZ s.r.o.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35</v>
      </c>
      <c r="D90" s="42"/>
      <c r="E90" s="42"/>
      <c r="F90" s="29" t="str">
        <f>IF(E20="","",E20)</f>
        <v>Vyplň údaj</v>
      </c>
      <c r="G90" s="42"/>
      <c r="H90" s="42"/>
      <c r="I90" s="34" t="s">
        <v>41</v>
      </c>
      <c r="J90" s="38" t="str">
        <f>E26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155</v>
      </c>
      <c r="D92" s="191" t="s">
        <v>64</v>
      </c>
      <c r="E92" s="191" t="s">
        <v>60</v>
      </c>
      <c r="F92" s="191" t="s">
        <v>61</v>
      </c>
      <c r="G92" s="191" t="s">
        <v>156</v>
      </c>
      <c r="H92" s="191" t="s">
        <v>157</v>
      </c>
      <c r="I92" s="191" t="s">
        <v>158</v>
      </c>
      <c r="J92" s="191" t="s">
        <v>137</v>
      </c>
      <c r="K92" s="192" t="s">
        <v>159</v>
      </c>
      <c r="L92" s="193"/>
      <c r="M92" s="94" t="s">
        <v>20</v>
      </c>
      <c r="N92" s="95" t="s">
        <v>49</v>
      </c>
      <c r="O92" s="95" t="s">
        <v>160</v>
      </c>
      <c r="P92" s="95" t="s">
        <v>161</v>
      </c>
      <c r="Q92" s="95" t="s">
        <v>162</v>
      </c>
      <c r="R92" s="95" t="s">
        <v>163</v>
      </c>
      <c r="S92" s="95" t="s">
        <v>164</v>
      </c>
      <c r="T92" s="96" t="s">
        <v>165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166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P94+P130</f>
        <v>0</v>
      </c>
      <c r="Q93" s="98"/>
      <c r="R93" s="196">
        <f>R94+R130</f>
        <v>0</v>
      </c>
      <c r="S93" s="98"/>
      <c r="T93" s="197">
        <f>T94+T130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78</v>
      </c>
      <c r="AU93" s="19" t="s">
        <v>138</v>
      </c>
      <c r="BK93" s="198">
        <f>BK94+BK130</f>
        <v>0</v>
      </c>
    </row>
    <row r="94" s="12" customFormat="1" ht="25.92" customHeight="1">
      <c r="A94" s="12"/>
      <c r="B94" s="199"/>
      <c r="C94" s="200"/>
      <c r="D94" s="201" t="s">
        <v>78</v>
      </c>
      <c r="E94" s="202" t="s">
        <v>361</v>
      </c>
      <c r="F94" s="202" t="s">
        <v>362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P95+P100+P105+P117+P127</f>
        <v>0</v>
      </c>
      <c r="Q94" s="207"/>
      <c r="R94" s="208">
        <f>R95+R100+R105+R117+R127</f>
        <v>0</v>
      </c>
      <c r="S94" s="207"/>
      <c r="T94" s="209">
        <f>T95+T100+T105+T117+T127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87</v>
      </c>
      <c r="AT94" s="211" t="s">
        <v>78</v>
      </c>
      <c r="AU94" s="211" t="s">
        <v>79</v>
      </c>
      <c r="AY94" s="210" t="s">
        <v>169</v>
      </c>
      <c r="BK94" s="212">
        <f>BK95+BK100+BK105+BK117+BK127</f>
        <v>0</v>
      </c>
    </row>
    <row r="95" s="12" customFormat="1" ht="22.8" customHeight="1">
      <c r="A95" s="12"/>
      <c r="B95" s="199"/>
      <c r="C95" s="200"/>
      <c r="D95" s="201" t="s">
        <v>78</v>
      </c>
      <c r="E95" s="213" t="s">
        <v>399</v>
      </c>
      <c r="F95" s="213" t="s">
        <v>400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SUM(P96:P99)</f>
        <v>0</v>
      </c>
      <c r="Q95" s="207"/>
      <c r="R95" s="208">
        <f>SUM(R96:R99)</f>
        <v>0</v>
      </c>
      <c r="S95" s="207"/>
      <c r="T95" s="209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87</v>
      </c>
      <c r="AT95" s="211" t="s">
        <v>78</v>
      </c>
      <c r="AU95" s="211" t="s">
        <v>22</v>
      </c>
      <c r="AY95" s="210" t="s">
        <v>169</v>
      </c>
      <c r="BK95" s="212">
        <f>SUM(BK96:BK99)</f>
        <v>0</v>
      </c>
    </row>
    <row r="96" s="2" customFormat="1" ht="33" customHeight="1">
      <c r="A96" s="40"/>
      <c r="B96" s="41"/>
      <c r="C96" s="215" t="s">
        <v>22</v>
      </c>
      <c r="D96" s="215" t="s">
        <v>171</v>
      </c>
      <c r="E96" s="216" t="s">
        <v>1156</v>
      </c>
      <c r="F96" s="217" t="s">
        <v>1157</v>
      </c>
      <c r="G96" s="218" t="s">
        <v>127</v>
      </c>
      <c r="H96" s="219">
        <v>1</v>
      </c>
      <c r="I96" s="220"/>
      <c r="J96" s="221">
        <f>ROUND(I96*H96,2)</f>
        <v>0</v>
      </c>
      <c r="K96" s="217" t="s">
        <v>20</v>
      </c>
      <c r="L96" s="46"/>
      <c r="M96" s="222" t="s">
        <v>20</v>
      </c>
      <c r="N96" s="223" t="s">
        <v>50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279</v>
      </c>
      <c r="AT96" s="226" t="s">
        <v>171</v>
      </c>
      <c r="AU96" s="226" t="s">
        <v>87</v>
      </c>
      <c r="AY96" s="19" t="s">
        <v>169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22</v>
      </c>
      <c r="BK96" s="227">
        <f>ROUND(I96*H96,2)</f>
        <v>0</v>
      </c>
      <c r="BL96" s="19" t="s">
        <v>279</v>
      </c>
      <c r="BM96" s="226" t="s">
        <v>453</v>
      </c>
    </row>
    <row r="97" s="2" customFormat="1" ht="37.8" customHeight="1">
      <c r="A97" s="40"/>
      <c r="B97" s="41"/>
      <c r="C97" s="215" t="s">
        <v>87</v>
      </c>
      <c r="D97" s="215" t="s">
        <v>171</v>
      </c>
      <c r="E97" s="216" t="s">
        <v>1158</v>
      </c>
      <c r="F97" s="217" t="s">
        <v>1159</v>
      </c>
      <c r="G97" s="218" t="s">
        <v>1160</v>
      </c>
      <c r="H97" s="219">
        <v>30</v>
      </c>
      <c r="I97" s="220"/>
      <c r="J97" s="221">
        <f>ROUND(I97*H97,2)</f>
        <v>0</v>
      </c>
      <c r="K97" s="217" t="s">
        <v>20</v>
      </c>
      <c r="L97" s="46"/>
      <c r="M97" s="222" t="s">
        <v>20</v>
      </c>
      <c r="N97" s="223" t="s">
        <v>50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279</v>
      </c>
      <c r="AT97" s="226" t="s">
        <v>171</v>
      </c>
      <c r="AU97" s="226" t="s">
        <v>87</v>
      </c>
      <c r="AY97" s="19" t="s">
        <v>169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22</v>
      </c>
      <c r="BK97" s="227">
        <f>ROUND(I97*H97,2)</f>
        <v>0</v>
      </c>
      <c r="BL97" s="19" t="s">
        <v>279</v>
      </c>
      <c r="BM97" s="226" t="s">
        <v>462</v>
      </c>
    </row>
    <row r="98" s="2" customFormat="1" ht="44.25" customHeight="1">
      <c r="A98" s="40"/>
      <c r="B98" s="41"/>
      <c r="C98" s="215" t="s">
        <v>129</v>
      </c>
      <c r="D98" s="215" t="s">
        <v>171</v>
      </c>
      <c r="E98" s="216" t="s">
        <v>426</v>
      </c>
      <c r="F98" s="217" t="s">
        <v>427</v>
      </c>
      <c r="G98" s="218" t="s">
        <v>391</v>
      </c>
      <c r="H98" s="277"/>
      <c r="I98" s="220"/>
      <c r="J98" s="221">
        <f>ROUND(I98*H98,2)</f>
        <v>0</v>
      </c>
      <c r="K98" s="217" t="s">
        <v>175</v>
      </c>
      <c r="L98" s="46"/>
      <c r="M98" s="222" t="s">
        <v>20</v>
      </c>
      <c r="N98" s="223" t="s">
        <v>50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279</v>
      </c>
      <c r="AT98" s="226" t="s">
        <v>171</v>
      </c>
      <c r="AU98" s="226" t="s">
        <v>87</v>
      </c>
      <c r="AY98" s="19" t="s">
        <v>169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279</v>
      </c>
      <c r="BM98" s="226" t="s">
        <v>472</v>
      </c>
    </row>
    <row r="99" s="2" customFormat="1">
      <c r="A99" s="40"/>
      <c r="B99" s="41"/>
      <c r="C99" s="42"/>
      <c r="D99" s="228" t="s">
        <v>178</v>
      </c>
      <c r="E99" s="42"/>
      <c r="F99" s="229" t="s">
        <v>429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178</v>
      </c>
      <c r="AU99" s="19" t="s">
        <v>87</v>
      </c>
    </row>
    <row r="100" s="12" customFormat="1" ht="22.8" customHeight="1">
      <c r="A100" s="12"/>
      <c r="B100" s="199"/>
      <c r="C100" s="200"/>
      <c r="D100" s="201" t="s">
        <v>78</v>
      </c>
      <c r="E100" s="213" t="s">
        <v>1161</v>
      </c>
      <c r="F100" s="213" t="s">
        <v>1162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SUM(P101:P104)</f>
        <v>0</v>
      </c>
      <c r="Q100" s="207"/>
      <c r="R100" s="208">
        <f>SUM(R101:R104)</f>
        <v>0</v>
      </c>
      <c r="S100" s="207"/>
      <c r="T100" s="209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87</v>
      </c>
      <c r="AT100" s="211" t="s">
        <v>78</v>
      </c>
      <c r="AU100" s="211" t="s">
        <v>22</v>
      </c>
      <c r="AY100" s="210" t="s">
        <v>169</v>
      </c>
      <c r="BK100" s="212">
        <f>SUM(BK101:BK104)</f>
        <v>0</v>
      </c>
    </row>
    <row r="101" s="2" customFormat="1" ht="44.25" customHeight="1">
      <c r="A101" s="40"/>
      <c r="B101" s="41"/>
      <c r="C101" s="215" t="s">
        <v>176</v>
      </c>
      <c r="D101" s="215" t="s">
        <v>171</v>
      </c>
      <c r="E101" s="216" t="s">
        <v>1163</v>
      </c>
      <c r="F101" s="217" t="s">
        <v>1164</v>
      </c>
      <c r="G101" s="218" t="s">
        <v>480</v>
      </c>
      <c r="H101" s="219">
        <v>1</v>
      </c>
      <c r="I101" s="220"/>
      <c r="J101" s="221">
        <f>ROUND(I101*H101,2)</f>
        <v>0</v>
      </c>
      <c r="K101" s="217" t="s">
        <v>20</v>
      </c>
      <c r="L101" s="46"/>
      <c r="M101" s="222" t="s">
        <v>20</v>
      </c>
      <c r="N101" s="223" t="s">
        <v>50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279</v>
      </c>
      <c r="AT101" s="226" t="s">
        <v>171</v>
      </c>
      <c r="AU101" s="226" t="s">
        <v>87</v>
      </c>
      <c r="AY101" s="19" t="s">
        <v>169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22</v>
      </c>
      <c r="BK101" s="227">
        <f>ROUND(I101*H101,2)</f>
        <v>0</v>
      </c>
      <c r="BL101" s="19" t="s">
        <v>279</v>
      </c>
      <c r="BM101" s="226" t="s">
        <v>87</v>
      </c>
    </row>
    <row r="102" s="2" customFormat="1" ht="37.8" customHeight="1">
      <c r="A102" s="40"/>
      <c r="B102" s="41"/>
      <c r="C102" s="215" t="s">
        <v>185</v>
      </c>
      <c r="D102" s="215" t="s">
        <v>171</v>
      </c>
      <c r="E102" s="216" t="s">
        <v>1165</v>
      </c>
      <c r="F102" s="217" t="s">
        <v>1166</v>
      </c>
      <c r="G102" s="218" t="s">
        <v>480</v>
      </c>
      <c r="H102" s="219">
        <v>1</v>
      </c>
      <c r="I102" s="220"/>
      <c r="J102" s="221">
        <f>ROUND(I102*H102,2)</f>
        <v>0</v>
      </c>
      <c r="K102" s="217" t="s">
        <v>20</v>
      </c>
      <c r="L102" s="46"/>
      <c r="M102" s="222" t="s">
        <v>20</v>
      </c>
      <c r="N102" s="223" t="s">
        <v>50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279</v>
      </c>
      <c r="AT102" s="226" t="s">
        <v>171</v>
      </c>
      <c r="AU102" s="226" t="s">
        <v>87</v>
      </c>
      <c r="AY102" s="19" t="s">
        <v>169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279</v>
      </c>
      <c r="BM102" s="226" t="s">
        <v>176</v>
      </c>
    </row>
    <row r="103" s="2" customFormat="1" ht="37.8" customHeight="1">
      <c r="A103" s="40"/>
      <c r="B103" s="41"/>
      <c r="C103" s="215" t="s">
        <v>198</v>
      </c>
      <c r="D103" s="215" t="s">
        <v>171</v>
      </c>
      <c r="E103" s="216" t="s">
        <v>1167</v>
      </c>
      <c r="F103" s="217" t="s">
        <v>1168</v>
      </c>
      <c r="G103" s="218" t="s">
        <v>391</v>
      </c>
      <c r="H103" s="277"/>
      <c r="I103" s="220"/>
      <c r="J103" s="221">
        <f>ROUND(I103*H103,2)</f>
        <v>0</v>
      </c>
      <c r="K103" s="217" t="s">
        <v>175</v>
      </c>
      <c r="L103" s="46"/>
      <c r="M103" s="222" t="s">
        <v>20</v>
      </c>
      <c r="N103" s="223" t="s">
        <v>50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279</v>
      </c>
      <c r="AT103" s="226" t="s">
        <v>171</v>
      </c>
      <c r="AU103" s="226" t="s">
        <v>87</v>
      </c>
      <c r="AY103" s="19" t="s">
        <v>169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22</v>
      </c>
      <c r="BK103" s="227">
        <f>ROUND(I103*H103,2)</f>
        <v>0</v>
      </c>
      <c r="BL103" s="19" t="s">
        <v>279</v>
      </c>
      <c r="BM103" s="226" t="s">
        <v>198</v>
      </c>
    </row>
    <row r="104" s="2" customFormat="1">
      <c r="A104" s="40"/>
      <c r="B104" s="41"/>
      <c r="C104" s="42"/>
      <c r="D104" s="228" t="s">
        <v>178</v>
      </c>
      <c r="E104" s="42"/>
      <c r="F104" s="229" t="s">
        <v>1169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87</v>
      </c>
    </row>
    <row r="105" s="12" customFormat="1" ht="22.8" customHeight="1">
      <c r="A105" s="12"/>
      <c r="B105" s="199"/>
      <c r="C105" s="200"/>
      <c r="D105" s="201" t="s">
        <v>78</v>
      </c>
      <c r="E105" s="213" t="s">
        <v>1170</v>
      </c>
      <c r="F105" s="213" t="s">
        <v>1171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SUM(P106:P116)</f>
        <v>0</v>
      </c>
      <c r="Q105" s="207"/>
      <c r="R105" s="208">
        <f>SUM(R106:R116)</f>
        <v>0</v>
      </c>
      <c r="S105" s="207"/>
      <c r="T105" s="209">
        <f>SUM(T106:T116)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87</v>
      </c>
      <c r="AT105" s="211" t="s">
        <v>78</v>
      </c>
      <c r="AU105" s="211" t="s">
        <v>22</v>
      </c>
      <c r="AY105" s="210" t="s">
        <v>169</v>
      </c>
      <c r="BK105" s="212">
        <f>SUM(BK106:BK116)</f>
        <v>0</v>
      </c>
    </row>
    <row r="106" s="2" customFormat="1" ht="16.5" customHeight="1">
      <c r="A106" s="40"/>
      <c r="B106" s="41"/>
      <c r="C106" s="215" t="s">
        <v>218</v>
      </c>
      <c r="D106" s="215" t="s">
        <v>171</v>
      </c>
      <c r="E106" s="216" t="s">
        <v>1172</v>
      </c>
      <c r="F106" s="217" t="s">
        <v>1173</v>
      </c>
      <c r="G106" s="218" t="s">
        <v>251</v>
      </c>
      <c r="H106" s="219">
        <v>3724</v>
      </c>
      <c r="I106" s="220"/>
      <c r="J106" s="221">
        <f>ROUND(I106*H106,2)</f>
        <v>0</v>
      </c>
      <c r="K106" s="217" t="s">
        <v>20</v>
      </c>
      <c r="L106" s="46"/>
      <c r="M106" s="222" t="s">
        <v>20</v>
      </c>
      <c r="N106" s="223" t="s">
        <v>50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279</v>
      </c>
      <c r="AT106" s="226" t="s">
        <v>171</v>
      </c>
      <c r="AU106" s="226" t="s">
        <v>87</v>
      </c>
      <c r="AY106" s="19" t="s">
        <v>169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22</v>
      </c>
      <c r="BK106" s="227">
        <f>ROUND(I106*H106,2)</f>
        <v>0</v>
      </c>
      <c r="BL106" s="19" t="s">
        <v>279</v>
      </c>
      <c r="BM106" s="226" t="s">
        <v>333</v>
      </c>
    </row>
    <row r="107" s="2" customFormat="1" ht="16.5" customHeight="1">
      <c r="A107" s="40"/>
      <c r="B107" s="41"/>
      <c r="C107" s="215" t="s">
        <v>223</v>
      </c>
      <c r="D107" s="215" t="s">
        <v>171</v>
      </c>
      <c r="E107" s="216" t="s">
        <v>1174</v>
      </c>
      <c r="F107" s="217" t="s">
        <v>1175</v>
      </c>
      <c r="G107" s="218" t="s">
        <v>251</v>
      </c>
      <c r="H107" s="219">
        <v>23124</v>
      </c>
      <c r="I107" s="220"/>
      <c r="J107" s="221">
        <f>ROUND(I107*H107,2)</f>
        <v>0</v>
      </c>
      <c r="K107" s="217" t="s">
        <v>20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279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279</v>
      </c>
      <c r="BM107" s="226" t="s">
        <v>344</v>
      </c>
    </row>
    <row r="108" s="2" customFormat="1" ht="24.15" customHeight="1">
      <c r="A108" s="40"/>
      <c r="B108" s="41"/>
      <c r="C108" s="215" t="s">
        <v>230</v>
      </c>
      <c r="D108" s="215" t="s">
        <v>171</v>
      </c>
      <c r="E108" s="216" t="s">
        <v>1176</v>
      </c>
      <c r="F108" s="217" t="s">
        <v>1177</v>
      </c>
      <c r="G108" s="218" t="s">
        <v>251</v>
      </c>
      <c r="H108" s="219">
        <v>50</v>
      </c>
      <c r="I108" s="220"/>
      <c r="J108" s="221">
        <f>ROUND(I108*H108,2)</f>
        <v>0</v>
      </c>
      <c r="K108" s="217" t="s">
        <v>20</v>
      </c>
      <c r="L108" s="46"/>
      <c r="M108" s="222" t="s">
        <v>20</v>
      </c>
      <c r="N108" s="223" t="s">
        <v>50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279</v>
      </c>
      <c r="AT108" s="226" t="s">
        <v>171</v>
      </c>
      <c r="AU108" s="226" t="s">
        <v>87</v>
      </c>
      <c r="AY108" s="19" t="s">
        <v>169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279</v>
      </c>
      <c r="BM108" s="226" t="s">
        <v>356</v>
      </c>
    </row>
    <row r="109" s="2" customFormat="1" ht="24.15" customHeight="1">
      <c r="A109" s="40"/>
      <c r="B109" s="41"/>
      <c r="C109" s="215" t="s">
        <v>27</v>
      </c>
      <c r="D109" s="215" t="s">
        <v>171</v>
      </c>
      <c r="E109" s="216" t="s">
        <v>1178</v>
      </c>
      <c r="F109" s="217" t="s">
        <v>1179</v>
      </c>
      <c r="G109" s="218" t="s">
        <v>251</v>
      </c>
      <c r="H109" s="219">
        <v>210</v>
      </c>
      <c r="I109" s="220"/>
      <c r="J109" s="221">
        <f>ROUND(I109*H109,2)</f>
        <v>0</v>
      </c>
      <c r="K109" s="217" t="s">
        <v>20</v>
      </c>
      <c r="L109" s="46"/>
      <c r="M109" s="222" t="s">
        <v>20</v>
      </c>
      <c r="N109" s="223" t="s">
        <v>50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279</v>
      </c>
      <c r="AT109" s="226" t="s">
        <v>171</v>
      </c>
      <c r="AU109" s="226" t="s">
        <v>87</v>
      </c>
      <c r="AY109" s="19" t="s">
        <v>169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279</v>
      </c>
      <c r="BM109" s="226" t="s">
        <v>371</v>
      </c>
    </row>
    <row r="110" s="2" customFormat="1" ht="37.8" customHeight="1">
      <c r="A110" s="40"/>
      <c r="B110" s="41"/>
      <c r="C110" s="215" t="s">
        <v>244</v>
      </c>
      <c r="D110" s="215" t="s">
        <v>171</v>
      </c>
      <c r="E110" s="216" t="s">
        <v>1180</v>
      </c>
      <c r="F110" s="217" t="s">
        <v>1181</v>
      </c>
      <c r="G110" s="218" t="s">
        <v>251</v>
      </c>
      <c r="H110" s="219">
        <v>88</v>
      </c>
      <c r="I110" s="220"/>
      <c r="J110" s="221">
        <f>ROUND(I110*H110,2)</f>
        <v>0</v>
      </c>
      <c r="K110" s="217" t="s">
        <v>20</v>
      </c>
      <c r="L110" s="46"/>
      <c r="M110" s="222" t="s">
        <v>20</v>
      </c>
      <c r="N110" s="223" t="s">
        <v>50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279</v>
      </c>
      <c r="AT110" s="226" t="s">
        <v>171</v>
      </c>
      <c r="AU110" s="226" t="s">
        <v>87</v>
      </c>
      <c r="AY110" s="19" t="s">
        <v>169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279</v>
      </c>
      <c r="BM110" s="226" t="s">
        <v>375</v>
      </c>
    </row>
    <row r="111" s="2" customFormat="1" ht="44.25" customHeight="1">
      <c r="A111" s="40"/>
      <c r="B111" s="41"/>
      <c r="C111" s="215" t="s">
        <v>8</v>
      </c>
      <c r="D111" s="215" t="s">
        <v>171</v>
      </c>
      <c r="E111" s="216" t="s">
        <v>1182</v>
      </c>
      <c r="F111" s="217" t="s">
        <v>1183</v>
      </c>
      <c r="G111" s="218" t="s">
        <v>251</v>
      </c>
      <c r="H111" s="219">
        <v>29</v>
      </c>
      <c r="I111" s="220"/>
      <c r="J111" s="221">
        <f>ROUND(I111*H111,2)</f>
        <v>0</v>
      </c>
      <c r="K111" s="217" t="s">
        <v>20</v>
      </c>
      <c r="L111" s="46"/>
      <c r="M111" s="222" t="s">
        <v>20</v>
      </c>
      <c r="N111" s="223" t="s">
        <v>50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279</v>
      </c>
      <c r="AT111" s="226" t="s">
        <v>171</v>
      </c>
      <c r="AU111" s="226" t="s">
        <v>87</v>
      </c>
      <c r="AY111" s="19" t="s">
        <v>169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22</v>
      </c>
      <c r="BK111" s="227">
        <f>ROUND(I111*H111,2)</f>
        <v>0</v>
      </c>
      <c r="BL111" s="19" t="s">
        <v>279</v>
      </c>
      <c r="BM111" s="226" t="s">
        <v>394</v>
      </c>
    </row>
    <row r="112" s="2" customFormat="1" ht="16.5" customHeight="1">
      <c r="A112" s="40"/>
      <c r="B112" s="41"/>
      <c r="C112" s="215" t="s">
        <v>256</v>
      </c>
      <c r="D112" s="215" t="s">
        <v>171</v>
      </c>
      <c r="E112" s="216" t="s">
        <v>1184</v>
      </c>
      <c r="F112" s="217" t="s">
        <v>1185</v>
      </c>
      <c r="G112" s="218" t="s">
        <v>480</v>
      </c>
      <c r="H112" s="219">
        <v>4</v>
      </c>
      <c r="I112" s="220"/>
      <c r="J112" s="221">
        <f>ROUND(I112*H112,2)</f>
        <v>0</v>
      </c>
      <c r="K112" s="217" t="s">
        <v>20</v>
      </c>
      <c r="L112" s="46"/>
      <c r="M112" s="222" t="s">
        <v>20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279</v>
      </c>
      <c r="AT112" s="226" t="s">
        <v>171</v>
      </c>
      <c r="AU112" s="226" t="s">
        <v>87</v>
      </c>
      <c r="AY112" s="19" t="s">
        <v>169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279</v>
      </c>
      <c r="BM112" s="226" t="s">
        <v>410</v>
      </c>
    </row>
    <row r="113" s="2" customFormat="1" ht="16.5" customHeight="1">
      <c r="A113" s="40"/>
      <c r="B113" s="41"/>
      <c r="C113" s="215" t="s">
        <v>266</v>
      </c>
      <c r="D113" s="215" t="s">
        <v>171</v>
      </c>
      <c r="E113" s="216" t="s">
        <v>1186</v>
      </c>
      <c r="F113" s="217" t="s">
        <v>1187</v>
      </c>
      <c r="G113" s="218" t="s">
        <v>251</v>
      </c>
      <c r="H113" s="219">
        <v>6</v>
      </c>
      <c r="I113" s="220"/>
      <c r="J113" s="221">
        <f>ROUND(I113*H113,2)</f>
        <v>0</v>
      </c>
      <c r="K113" s="217" t="s">
        <v>20</v>
      </c>
      <c r="L113" s="46"/>
      <c r="M113" s="222" t="s">
        <v>20</v>
      </c>
      <c r="N113" s="223" t="s">
        <v>50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279</v>
      </c>
      <c r="AT113" s="226" t="s">
        <v>171</v>
      </c>
      <c r="AU113" s="226" t="s">
        <v>87</v>
      </c>
      <c r="AY113" s="19" t="s">
        <v>169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22</v>
      </c>
      <c r="BK113" s="227">
        <f>ROUND(I113*H113,2)</f>
        <v>0</v>
      </c>
      <c r="BL113" s="19" t="s">
        <v>279</v>
      </c>
      <c r="BM113" s="226" t="s">
        <v>420</v>
      </c>
    </row>
    <row r="114" s="2" customFormat="1" ht="16.5" customHeight="1">
      <c r="A114" s="40"/>
      <c r="B114" s="41"/>
      <c r="C114" s="215" t="s">
        <v>273</v>
      </c>
      <c r="D114" s="215" t="s">
        <v>171</v>
      </c>
      <c r="E114" s="216" t="s">
        <v>1188</v>
      </c>
      <c r="F114" s="217" t="s">
        <v>1189</v>
      </c>
      <c r="G114" s="218" t="s">
        <v>251</v>
      </c>
      <c r="H114" s="219">
        <v>12</v>
      </c>
      <c r="I114" s="220"/>
      <c r="J114" s="221">
        <f>ROUND(I114*H114,2)</f>
        <v>0</v>
      </c>
      <c r="K114" s="217" t="s">
        <v>20</v>
      </c>
      <c r="L114" s="46"/>
      <c r="M114" s="222" t="s">
        <v>20</v>
      </c>
      <c r="N114" s="223" t="s">
        <v>50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279</v>
      </c>
      <c r="AT114" s="226" t="s">
        <v>171</v>
      </c>
      <c r="AU114" s="226" t="s">
        <v>87</v>
      </c>
      <c r="AY114" s="19" t="s">
        <v>169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279</v>
      </c>
      <c r="BM114" s="226" t="s">
        <v>430</v>
      </c>
    </row>
    <row r="115" s="2" customFormat="1" ht="37.8" customHeight="1">
      <c r="A115" s="40"/>
      <c r="B115" s="41"/>
      <c r="C115" s="215" t="s">
        <v>279</v>
      </c>
      <c r="D115" s="215" t="s">
        <v>171</v>
      </c>
      <c r="E115" s="216" t="s">
        <v>1190</v>
      </c>
      <c r="F115" s="217" t="s">
        <v>1191</v>
      </c>
      <c r="G115" s="218" t="s">
        <v>391</v>
      </c>
      <c r="H115" s="277"/>
      <c r="I115" s="220"/>
      <c r="J115" s="221">
        <f>ROUND(I115*H115,2)</f>
        <v>0</v>
      </c>
      <c r="K115" s="217" t="s">
        <v>175</v>
      </c>
      <c r="L115" s="46"/>
      <c r="M115" s="222" t="s">
        <v>20</v>
      </c>
      <c r="N115" s="223" t="s">
        <v>50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279</v>
      </c>
      <c r="AT115" s="226" t="s">
        <v>171</v>
      </c>
      <c r="AU115" s="226" t="s">
        <v>87</v>
      </c>
      <c r="AY115" s="19" t="s">
        <v>169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22</v>
      </c>
      <c r="BK115" s="227">
        <f>ROUND(I115*H115,2)</f>
        <v>0</v>
      </c>
      <c r="BL115" s="19" t="s">
        <v>279</v>
      </c>
      <c r="BM115" s="226" t="s">
        <v>444</v>
      </c>
    </row>
    <row r="116" s="2" customFormat="1">
      <c r="A116" s="40"/>
      <c r="B116" s="41"/>
      <c r="C116" s="42"/>
      <c r="D116" s="228" t="s">
        <v>178</v>
      </c>
      <c r="E116" s="42"/>
      <c r="F116" s="229" t="s">
        <v>1192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178</v>
      </c>
      <c r="AU116" s="19" t="s">
        <v>87</v>
      </c>
    </row>
    <row r="117" s="12" customFormat="1" ht="22.8" customHeight="1">
      <c r="A117" s="12"/>
      <c r="B117" s="199"/>
      <c r="C117" s="200"/>
      <c r="D117" s="201" t="s">
        <v>78</v>
      </c>
      <c r="E117" s="213" t="s">
        <v>1193</v>
      </c>
      <c r="F117" s="213" t="s">
        <v>1194</v>
      </c>
      <c r="G117" s="200"/>
      <c r="H117" s="200"/>
      <c r="I117" s="203"/>
      <c r="J117" s="214">
        <f>BK117</f>
        <v>0</v>
      </c>
      <c r="K117" s="200"/>
      <c r="L117" s="205"/>
      <c r="M117" s="206"/>
      <c r="N117" s="207"/>
      <c r="O117" s="207"/>
      <c r="P117" s="208">
        <f>SUM(P118:P126)</f>
        <v>0</v>
      </c>
      <c r="Q117" s="207"/>
      <c r="R117" s="208">
        <f>SUM(R118:R126)</f>
        <v>0</v>
      </c>
      <c r="S117" s="207"/>
      <c r="T117" s="209">
        <f>SUM(T118:T126)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87</v>
      </c>
      <c r="AT117" s="211" t="s">
        <v>78</v>
      </c>
      <c r="AU117" s="211" t="s">
        <v>22</v>
      </c>
      <c r="AY117" s="210" t="s">
        <v>169</v>
      </c>
      <c r="BK117" s="212">
        <f>SUM(BK118:BK126)</f>
        <v>0</v>
      </c>
    </row>
    <row r="118" s="2" customFormat="1" ht="24.15" customHeight="1">
      <c r="A118" s="40"/>
      <c r="B118" s="41"/>
      <c r="C118" s="215" t="s">
        <v>286</v>
      </c>
      <c r="D118" s="215" t="s">
        <v>171</v>
      </c>
      <c r="E118" s="216" t="s">
        <v>1195</v>
      </c>
      <c r="F118" s="217" t="s">
        <v>1196</v>
      </c>
      <c r="G118" s="218" t="s">
        <v>480</v>
      </c>
      <c r="H118" s="219">
        <v>14</v>
      </c>
      <c r="I118" s="220"/>
      <c r="J118" s="221">
        <f>ROUND(I118*H118,2)</f>
        <v>0</v>
      </c>
      <c r="K118" s="217" t="s">
        <v>20</v>
      </c>
      <c r="L118" s="46"/>
      <c r="M118" s="222" t="s">
        <v>20</v>
      </c>
      <c r="N118" s="223" t="s">
        <v>50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279</v>
      </c>
      <c r="AT118" s="226" t="s">
        <v>171</v>
      </c>
      <c r="AU118" s="226" t="s">
        <v>87</v>
      </c>
      <c r="AY118" s="19" t="s">
        <v>169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279</v>
      </c>
      <c r="BM118" s="226" t="s">
        <v>223</v>
      </c>
    </row>
    <row r="119" s="2" customFormat="1" ht="37.8" customHeight="1">
      <c r="A119" s="40"/>
      <c r="B119" s="41"/>
      <c r="C119" s="215" t="s">
        <v>292</v>
      </c>
      <c r="D119" s="215" t="s">
        <v>171</v>
      </c>
      <c r="E119" s="216" t="s">
        <v>1197</v>
      </c>
      <c r="F119" s="217" t="s">
        <v>1198</v>
      </c>
      <c r="G119" s="218" t="s">
        <v>480</v>
      </c>
      <c r="H119" s="219">
        <v>1</v>
      </c>
      <c r="I119" s="220"/>
      <c r="J119" s="221">
        <f>ROUND(I119*H119,2)</f>
        <v>0</v>
      </c>
      <c r="K119" s="217" t="s">
        <v>20</v>
      </c>
      <c r="L119" s="46"/>
      <c r="M119" s="222" t="s">
        <v>20</v>
      </c>
      <c r="N119" s="223" t="s">
        <v>50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279</v>
      </c>
      <c r="AT119" s="226" t="s">
        <v>171</v>
      </c>
      <c r="AU119" s="226" t="s">
        <v>87</v>
      </c>
      <c r="AY119" s="19" t="s">
        <v>169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22</v>
      </c>
      <c r="BK119" s="227">
        <f>ROUND(I119*H119,2)</f>
        <v>0</v>
      </c>
      <c r="BL119" s="19" t="s">
        <v>279</v>
      </c>
      <c r="BM119" s="226" t="s">
        <v>27</v>
      </c>
    </row>
    <row r="120" s="2" customFormat="1" ht="37.8" customHeight="1">
      <c r="A120" s="40"/>
      <c r="B120" s="41"/>
      <c r="C120" s="215" t="s">
        <v>300</v>
      </c>
      <c r="D120" s="215" t="s">
        <v>171</v>
      </c>
      <c r="E120" s="216" t="s">
        <v>1199</v>
      </c>
      <c r="F120" s="217" t="s">
        <v>1200</v>
      </c>
      <c r="G120" s="218" t="s">
        <v>480</v>
      </c>
      <c r="H120" s="219">
        <v>1</v>
      </c>
      <c r="I120" s="220"/>
      <c r="J120" s="221">
        <f>ROUND(I120*H120,2)</f>
        <v>0</v>
      </c>
      <c r="K120" s="217" t="s">
        <v>20</v>
      </c>
      <c r="L120" s="46"/>
      <c r="M120" s="222" t="s">
        <v>20</v>
      </c>
      <c r="N120" s="223" t="s">
        <v>50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279</v>
      </c>
      <c r="AT120" s="226" t="s">
        <v>171</v>
      </c>
      <c r="AU120" s="226" t="s">
        <v>87</v>
      </c>
      <c r="AY120" s="19" t="s">
        <v>169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22</v>
      </c>
      <c r="BK120" s="227">
        <f>ROUND(I120*H120,2)</f>
        <v>0</v>
      </c>
      <c r="BL120" s="19" t="s">
        <v>279</v>
      </c>
      <c r="BM120" s="226" t="s">
        <v>8</v>
      </c>
    </row>
    <row r="121" s="2" customFormat="1" ht="24.15" customHeight="1">
      <c r="A121" s="40"/>
      <c r="B121" s="41"/>
      <c r="C121" s="215" t="s">
        <v>307</v>
      </c>
      <c r="D121" s="215" t="s">
        <v>171</v>
      </c>
      <c r="E121" s="216" t="s">
        <v>1201</v>
      </c>
      <c r="F121" s="217" t="s">
        <v>1202</v>
      </c>
      <c r="G121" s="218" t="s">
        <v>480</v>
      </c>
      <c r="H121" s="219">
        <v>2</v>
      </c>
      <c r="I121" s="220"/>
      <c r="J121" s="221">
        <f>ROUND(I121*H121,2)</f>
        <v>0</v>
      </c>
      <c r="K121" s="217" t="s">
        <v>20</v>
      </c>
      <c r="L121" s="46"/>
      <c r="M121" s="222" t="s">
        <v>20</v>
      </c>
      <c r="N121" s="223" t="s">
        <v>50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279</v>
      </c>
      <c r="AT121" s="226" t="s">
        <v>171</v>
      </c>
      <c r="AU121" s="226" t="s">
        <v>87</v>
      </c>
      <c r="AY121" s="19" t="s">
        <v>169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22</v>
      </c>
      <c r="BK121" s="227">
        <f>ROUND(I121*H121,2)</f>
        <v>0</v>
      </c>
      <c r="BL121" s="19" t="s">
        <v>279</v>
      </c>
      <c r="BM121" s="226" t="s">
        <v>266</v>
      </c>
    </row>
    <row r="122" s="2" customFormat="1" ht="16.5" customHeight="1">
      <c r="A122" s="40"/>
      <c r="B122" s="41"/>
      <c r="C122" s="215" t="s">
        <v>7</v>
      </c>
      <c r="D122" s="215" t="s">
        <v>171</v>
      </c>
      <c r="E122" s="216" t="s">
        <v>1203</v>
      </c>
      <c r="F122" s="217" t="s">
        <v>1204</v>
      </c>
      <c r="G122" s="218" t="s">
        <v>480</v>
      </c>
      <c r="H122" s="219">
        <v>30</v>
      </c>
      <c r="I122" s="220"/>
      <c r="J122" s="221">
        <f>ROUND(I122*H122,2)</f>
        <v>0</v>
      </c>
      <c r="K122" s="217" t="s">
        <v>20</v>
      </c>
      <c r="L122" s="46"/>
      <c r="M122" s="222" t="s">
        <v>20</v>
      </c>
      <c r="N122" s="223" t="s">
        <v>50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279</v>
      </c>
      <c r="AT122" s="226" t="s">
        <v>171</v>
      </c>
      <c r="AU122" s="226" t="s">
        <v>87</v>
      </c>
      <c r="AY122" s="19" t="s">
        <v>169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279</v>
      </c>
      <c r="BM122" s="226" t="s">
        <v>279</v>
      </c>
    </row>
    <row r="123" s="2" customFormat="1" ht="24.15" customHeight="1">
      <c r="A123" s="40"/>
      <c r="B123" s="41"/>
      <c r="C123" s="215" t="s">
        <v>321</v>
      </c>
      <c r="D123" s="215" t="s">
        <v>171</v>
      </c>
      <c r="E123" s="216" t="s">
        <v>1205</v>
      </c>
      <c r="F123" s="217" t="s">
        <v>1206</v>
      </c>
      <c r="G123" s="218" t="s">
        <v>480</v>
      </c>
      <c r="H123" s="219">
        <v>2</v>
      </c>
      <c r="I123" s="220"/>
      <c r="J123" s="221">
        <f>ROUND(I123*H123,2)</f>
        <v>0</v>
      </c>
      <c r="K123" s="217" t="s">
        <v>20</v>
      </c>
      <c r="L123" s="46"/>
      <c r="M123" s="222" t="s">
        <v>20</v>
      </c>
      <c r="N123" s="223" t="s">
        <v>50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279</v>
      </c>
      <c r="AT123" s="226" t="s">
        <v>171</v>
      </c>
      <c r="AU123" s="226" t="s">
        <v>87</v>
      </c>
      <c r="AY123" s="19" t="s">
        <v>169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22</v>
      </c>
      <c r="BK123" s="227">
        <f>ROUND(I123*H123,2)</f>
        <v>0</v>
      </c>
      <c r="BL123" s="19" t="s">
        <v>279</v>
      </c>
      <c r="BM123" s="226" t="s">
        <v>292</v>
      </c>
    </row>
    <row r="124" s="2" customFormat="1" ht="33" customHeight="1">
      <c r="A124" s="40"/>
      <c r="B124" s="41"/>
      <c r="C124" s="215" t="s">
        <v>327</v>
      </c>
      <c r="D124" s="215" t="s">
        <v>171</v>
      </c>
      <c r="E124" s="216" t="s">
        <v>1207</v>
      </c>
      <c r="F124" s="217" t="s">
        <v>1208</v>
      </c>
      <c r="G124" s="218" t="s">
        <v>480</v>
      </c>
      <c r="H124" s="219">
        <v>1</v>
      </c>
      <c r="I124" s="220"/>
      <c r="J124" s="221">
        <f>ROUND(I124*H124,2)</f>
        <v>0</v>
      </c>
      <c r="K124" s="217" t="s">
        <v>20</v>
      </c>
      <c r="L124" s="46"/>
      <c r="M124" s="222" t="s">
        <v>20</v>
      </c>
      <c r="N124" s="223" t="s">
        <v>50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279</v>
      </c>
      <c r="AT124" s="226" t="s">
        <v>171</v>
      </c>
      <c r="AU124" s="226" t="s">
        <v>87</v>
      </c>
      <c r="AY124" s="19" t="s">
        <v>169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22</v>
      </c>
      <c r="BK124" s="227">
        <f>ROUND(I124*H124,2)</f>
        <v>0</v>
      </c>
      <c r="BL124" s="19" t="s">
        <v>279</v>
      </c>
      <c r="BM124" s="226" t="s">
        <v>307</v>
      </c>
    </row>
    <row r="125" s="2" customFormat="1" ht="37.8" customHeight="1">
      <c r="A125" s="40"/>
      <c r="B125" s="41"/>
      <c r="C125" s="215" t="s">
        <v>333</v>
      </c>
      <c r="D125" s="215" t="s">
        <v>171</v>
      </c>
      <c r="E125" s="216" t="s">
        <v>1209</v>
      </c>
      <c r="F125" s="217" t="s">
        <v>1210</v>
      </c>
      <c r="G125" s="218" t="s">
        <v>391</v>
      </c>
      <c r="H125" s="277"/>
      <c r="I125" s="220"/>
      <c r="J125" s="221">
        <f>ROUND(I125*H125,2)</f>
        <v>0</v>
      </c>
      <c r="K125" s="217" t="s">
        <v>175</v>
      </c>
      <c r="L125" s="46"/>
      <c r="M125" s="222" t="s">
        <v>20</v>
      </c>
      <c r="N125" s="223" t="s">
        <v>50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279</v>
      </c>
      <c r="AT125" s="226" t="s">
        <v>171</v>
      </c>
      <c r="AU125" s="226" t="s">
        <v>87</v>
      </c>
      <c r="AY125" s="19" t="s">
        <v>169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22</v>
      </c>
      <c r="BK125" s="227">
        <f>ROUND(I125*H125,2)</f>
        <v>0</v>
      </c>
      <c r="BL125" s="19" t="s">
        <v>279</v>
      </c>
      <c r="BM125" s="226" t="s">
        <v>321</v>
      </c>
    </row>
    <row r="126" s="2" customFormat="1">
      <c r="A126" s="40"/>
      <c r="B126" s="41"/>
      <c r="C126" s="42"/>
      <c r="D126" s="228" t="s">
        <v>178</v>
      </c>
      <c r="E126" s="42"/>
      <c r="F126" s="229" t="s">
        <v>1211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178</v>
      </c>
      <c r="AU126" s="19" t="s">
        <v>87</v>
      </c>
    </row>
    <row r="127" s="12" customFormat="1" ht="22.8" customHeight="1">
      <c r="A127" s="12"/>
      <c r="B127" s="199"/>
      <c r="C127" s="200"/>
      <c r="D127" s="201" t="s">
        <v>78</v>
      </c>
      <c r="E127" s="213" t="s">
        <v>1212</v>
      </c>
      <c r="F127" s="213" t="s">
        <v>1213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SUM(P128:P129)</f>
        <v>0</v>
      </c>
      <c r="Q127" s="207"/>
      <c r="R127" s="208">
        <f>SUM(R128:R129)</f>
        <v>0</v>
      </c>
      <c r="S127" s="207"/>
      <c r="T127" s="209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87</v>
      </c>
      <c r="AT127" s="211" t="s">
        <v>78</v>
      </c>
      <c r="AU127" s="211" t="s">
        <v>22</v>
      </c>
      <c r="AY127" s="210" t="s">
        <v>169</v>
      </c>
      <c r="BK127" s="212">
        <f>SUM(BK128:BK129)</f>
        <v>0</v>
      </c>
    </row>
    <row r="128" s="2" customFormat="1" ht="55.5" customHeight="1">
      <c r="A128" s="40"/>
      <c r="B128" s="41"/>
      <c r="C128" s="215" t="s">
        <v>338</v>
      </c>
      <c r="D128" s="215" t="s">
        <v>171</v>
      </c>
      <c r="E128" s="216" t="s">
        <v>1214</v>
      </c>
      <c r="F128" s="217" t="s">
        <v>1215</v>
      </c>
      <c r="G128" s="218" t="s">
        <v>174</v>
      </c>
      <c r="H128" s="219">
        <v>2</v>
      </c>
      <c r="I128" s="220"/>
      <c r="J128" s="221">
        <f>ROUND(I128*H128,2)</f>
        <v>0</v>
      </c>
      <c r="K128" s="217" t="s">
        <v>20</v>
      </c>
      <c r="L128" s="46"/>
      <c r="M128" s="222" t="s">
        <v>20</v>
      </c>
      <c r="N128" s="223" t="s">
        <v>50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279</v>
      </c>
      <c r="AT128" s="226" t="s">
        <v>171</v>
      </c>
      <c r="AU128" s="226" t="s">
        <v>87</v>
      </c>
      <c r="AY128" s="19" t="s">
        <v>169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22</v>
      </c>
      <c r="BK128" s="227">
        <f>ROUND(I128*H128,2)</f>
        <v>0</v>
      </c>
      <c r="BL128" s="19" t="s">
        <v>279</v>
      </c>
      <c r="BM128" s="226" t="s">
        <v>1216</v>
      </c>
    </row>
    <row r="129" s="2" customFormat="1" ht="37.8" customHeight="1">
      <c r="A129" s="40"/>
      <c r="B129" s="41"/>
      <c r="C129" s="215" t="s">
        <v>344</v>
      </c>
      <c r="D129" s="215" t="s">
        <v>171</v>
      </c>
      <c r="E129" s="216" t="s">
        <v>1217</v>
      </c>
      <c r="F129" s="217" t="s">
        <v>1218</v>
      </c>
      <c r="G129" s="218" t="s">
        <v>391</v>
      </c>
      <c r="H129" s="277"/>
      <c r="I129" s="220"/>
      <c r="J129" s="221">
        <f>ROUND(I129*H129,2)</f>
        <v>0</v>
      </c>
      <c r="K129" s="217" t="s">
        <v>20</v>
      </c>
      <c r="L129" s="46"/>
      <c r="M129" s="222" t="s">
        <v>20</v>
      </c>
      <c r="N129" s="223" t="s">
        <v>50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279</v>
      </c>
      <c r="AT129" s="226" t="s">
        <v>171</v>
      </c>
      <c r="AU129" s="226" t="s">
        <v>87</v>
      </c>
      <c r="AY129" s="19" t="s">
        <v>169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22</v>
      </c>
      <c r="BK129" s="227">
        <f>ROUND(I129*H129,2)</f>
        <v>0</v>
      </c>
      <c r="BL129" s="19" t="s">
        <v>279</v>
      </c>
      <c r="BM129" s="226" t="s">
        <v>1219</v>
      </c>
    </row>
    <row r="130" s="12" customFormat="1" ht="25.92" customHeight="1">
      <c r="A130" s="12"/>
      <c r="B130" s="199"/>
      <c r="C130" s="200"/>
      <c r="D130" s="201" t="s">
        <v>78</v>
      </c>
      <c r="E130" s="202" t="s">
        <v>1220</v>
      </c>
      <c r="F130" s="202" t="s">
        <v>1128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0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185</v>
      </c>
      <c r="AT130" s="211" t="s">
        <v>78</v>
      </c>
      <c r="AU130" s="211" t="s">
        <v>79</v>
      </c>
      <c r="AY130" s="210" t="s">
        <v>169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78</v>
      </c>
      <c r="E131" s="213" t="s">
        <v>1221</v>
      </c>
      <c r="F131" s="213" t="s">
        <v>1222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SUM(P132:P138)</f>
        <v>0</v>
      </c>
      <c r="Q131" s="207"/>
      <c r="R131" s="208">
        <f>SUM(R132:R138)</f>
        <v>0</v>
      </c>
      <c r="S131" s="207"/>
      <c r="T131" s="209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185</v>
      </c>
      <c r="AT131" s="211" t="s">
        <v>78</v>
      </c>
      <c r="AU131" s="211" t="s">
        <v>22</v>
      </c>
      <c r="AY131" s="210" t="s">
        <v>169</v>
      </c>
      <c r="BK131" s="212">
        <f>SUM(BK132:BK138)</f>
        <v>0</v>
      </c>
    </row>
    <row r="132" s="2" customFormat="1" ht="16.5" customHeight="1">
      <c r="A132" s="40"/>
      <c r="B132" s="41"/>
      <c r="C132" s="215" t="s">
        <v>351</v>
      </c>
      <c r="D132" s="215" t="s">
        <v>171</v>
      </c>
      <c r="E132" s="216" t="s">
        <v>1223</v>
      </c>
      <c r="F132" s="217" t="s">
        <v>1224</v>
      </c>
      <c r="G132" s="218" t="s">
        <v>1225</v>
      </c>
      <c r="H132" s="219">
        <v>16</v>
      </c>
      <c r="I132" s="220"/>
      <c r="J132" s="221">
        <f>ROUND(I132*H132,2)</f>
        <v>0</v>
      </c>
      <c r="K132" s="217" t="s">
        <v>20</v>
      </c>
      <c r="L132" s="46"/>
      <c r="M132" s="222" t="s">
        <v>20</v>
      </c>
      <c r="N132" s="223" t="s">
        <v>50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1226</v>
      </c>
      <c r="AT132" s="226" t="s">
        <v>171</v>
      </c>
      <c r="AU132" s="226" t="s">
        <v>87</v>
      </c>
      <c r="AY132" s="19" t="s">
        <v>169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22</v>
      </c>
      <c r="BK132" s="227">
        <f>ROUND(I132*H132,2)</f>
        <v>0</v>
      </c>
      <c r="BL132" s="19" t="s">
        <v>1226</v>
      </c>
      <c r="BM132" s="226" t="s">
        <v>495</v>
      </c>
    </row>
    <row r="133" s="2" customFormat="1" ht="16.5" customHeight="1">
      <c r="A133" s="40"/>
      <c r="B133" s="41"/>
      <c r="C133" s="215" t="s">
        <v>356</v>
      </c>
      <c r="D133" s="215" t="s">
        <v>171</v>
      </c>
      <c r="E133" s="216" t="s">
        <v>1227</v>
      </c>
      <c r="F133" s="217" t="s">
        <v>1228</v>
      </c>
      <c r="G133" s="218" t="s">
        <v>1225</v>
      </c>
      <c r="H133" s="219">
        <v>24</v>
      </c>
      <c r="I133" s="220"/>
      <c r="J133" s="221">
        <f>ROUND(I133*H133,2)</f>
        <v>0</v>
      </c>
      <c r="K133" s="217" t="s">
        <v>20</v>
      </c>
      <c r="L133" s="46"/>
      <c r="M133" s="222" t="s">
        <v>20</v>
      </c>
      <c r="N133" s="223" t="s">
        <v>50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1226</v>
      </c>
      <c r="AT133" s="226" t="s">
        <v>171</v>
      </c>
      <c r="AU133" s="226" t="s">
        <v>87</v>
      </c>
      <c r="AY133" s="19" t="s">
        <v>169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22</v>
      </c>
      <c r="BK133" s="227">
        <f>ROUND(I133*H133,2)</f>
        <v>0</v>
      </c>
      <c r="BL133" s="19" t="s">
        <v>1226</v>
      </c>
      <c r="BM133" s="226" t="s">
        <v>511</v>
      </c>
    </row>
    <row r="134" s="2" customFormat="1" ht="16.5" customHeight="1">
      <c r="A134" s="40"/>
      <c r="B134" s="41"/>
      <c r="C134" s="215" t="s">
        <v>365</v>
      </c>
      <c r="D134" s="215" t="s">
        <v>171</v>
      </c>
      <c r="E134" s="216" t="s">
        <v>1229</v>
      </c>
      <c r="F134" s="217" t="s">
        <v>1230</v>
      </c>
      <c r="G134" s="218" t="s">
        <v>1225</v>
      </c>
      <c r="H134" s="219">
        <v>96</v>
      </c>
      <c r="I134" s="220"/>
      <c r="J134" s="221">
        <f>ROUND(I134*H134,2)</f>
        <v>0</v>
      </c>
      <c r="K134" s="217" t="s">
        <v>20</v>
      </c>
      <c r="L134" s="46"/>
      <c r="M134" s="222" t="s">
        <v>20</v>
      </c>
      <c r="N134" s="223" t="s">
        <v>50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1226</v>
      </c>
      <c r="AT134" s="226" t="s">
        <v>171</v>
      </c>
      <c r="AU134" s="226" t="s">
        <v>87</v>
      </c>
      <c r="AY134" s="19" t="s">
        <v>169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1226</v>
      </c>
      <c r="BM134" s="226" t="s">
        <v>523</v>
      </c>
    </row>
    <row r="135" s="2" customFormat="1" ht="16.5" customHeight="1">
      <c r="A135" s="40"/>
      <c r="B135" s="41"/>
      <c r="C135" s="215" t="s">
        <v>371</v>
      </c>
      <c r="D135" s="215" t="s">
        <v>171</v>
      </c>
      <c r="E135" s="216" t="s">
        <v>1231</v>
      </c>
      <c r="F135" s="217" t="s">
        <v>1232</v>
      </c>
      <c r="G135" s="218" t="s">
        <v>1225</v>
      </c>
      <c r="H135" s="219">
        <v>4</v>
      </c>
      <c r="I135" s="220"/>
      <c r="J135" s="221">
        <f>ROUND(I135*H135,2)</f>
        <v>0</v>
      </c>
      <c r="K135" s="217" t="s">
        <v>20</v>
      </c>
      <c r="L135" s="46"/>
      <c r="M135" s="222" t="s">
        <v>20</v>
      </c>
      <c r="N135" s="223" t="s">
        <v>50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1226</v>
      </c>
      <c r="AT135" s="226" t="s">
        <v>171</v>
      </c>
      <c r="AU135" s="226" t="s">
        <v>87</v>
      </c>
      <c r="AY135" s="19" t="s">
        <v>169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1226</v>
      </c>
      <c r="BM135" s="226" t="s">
        <v>534</v>
      </c>
    </row>
    <row r="136" s="2" customFormat="1" ht="16.5" customHeight="1">
      <c r="A136" s="40"/>
      <c r="B136" s="41"/>
      <c r="C136" s="215" t="s">
        <v>378</v>
      </c>
      <c r="D136" s="215" t="s">
        <v>171</v>
      </c>
      <c r="E136" s="216" t="s">
        <v>1233</v>
      </c>
      <c r="F136" s="217" t="s">
        <v>1234</v>
      </c>
      <c r="G136" s="218" t="s">
        <v>1225</v>
      </c>
      <c r="H136" s="219">
        <v>4</v>
      </c>
      <c r="I136" s="220"/>
      <c r="J136" s="221">
        <f>ROUND(I136*H136,2)</f>
        <v>0</v>
      </c>
      <c r="K136" s="217" t="s">
        <v>20</v>
      </c>
      <c r="L136" s="46"/>
      <c r="M136" s="222" t="s">
        <v>20</v>
      </c>
      <c r="N136" s="223" t="s">
        <v>50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1226</v>
      </c>
      <c r="AT136" s="226" t="s">
        <v>171</v>
      </c>
      <c r="AU136" s="226" t="s">
        <v>87</v>
      </c>
      <c r="AY136" s="19" t="s">
        <v>169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22</v>
      </c>
      <c r="BK136" s="227">
        <f>ROUND(I136*H136,2)</f>
        <v>0</v>
      </c>
      <c r="BL136" s="19" t="s">
        <v>1226</v>
      </c>
      <c r="BM136" s="226" t="s">
        <v>546</v>
      </c>
    </row>
    <row r="137" s="2" customFormat="1" ht="16.5" customHeight="1">
      <c r="A137" s="40"/>
      <c r="B137" s="41"/>
      <c r="C137" s="215" t="s">
        <v>375</v>
      </c>
      <c r="D137" s="215" t="s">
        <v>171</v>
      </c>
      <c r="E137" s="216" t="s">
        <v>1235</v>
      </c>
      <c r="F137" s="217" t="s">
        <v>1236</v>
      </c>
      <c r="G137" s="218" t="s">
        <v>1225</v>
      </c>
      <c r="H137" s="219">
        <v>2</v>
      </c>
      <c r="I137" s="220"/>
      <c r="J137" s="221">
        <f>ROUND(I137*H137,2)</f>
        <v>0</v>
      </c>
      <c r="K137" s="217" t="s">
        <v>20</v>
      </c>
      <c r="L137" s="46"/>
      <c r="M137" s="222" t="s">
        <v>20</v>
      </c>
      <c r="N137" s="223" t="s">
        <v>50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1226</v>
      </c>
      <c r="AT137" s="226" t="s">
        <v>171</v>
      </c>
      <c r="AU137" s="226" t="s">
        <v>87</v>
      </c>
      <c r="AY137" s="19" t="s">
        <v>169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22</v>
      </c>
      <c r="BK137" s="227">
        <f>ROUND(I137*H137,2)</f>
        <v>0</v>
      </c>
      <c r="BL137" s="19" t="s">
        <v>1226</v>
      </c>
      <c r="BM137" s="226" t="s">
        <v>558</v>
      </c>
    </row>
    <row r="138" s="2" customFormat="1" ht="16.5" customHeight="1">
      <c r="A138" s="40"/>
      <c r="B138" s="41"/>
      <c r="C138" s="215" t="s">
        <v>388</v>
      </c>
      <c r="D138" s="215" t="s">
        <v>171</v>
      </c>
      <c r="E138" s="216" t="s">
        <v>1237</v>
      </c>
      <c r="F138" s="217" t="s">
        <v>1238</v>
      </c>
      <c r="G138" s="218" t="s">
        <v>1225</v>
      </c>
      <c r="H138" s="219">
        <v>8</v>
      </c>
      <c r="I138" s="220"/>
      <c r="J138" s="221">
        <f>ROUND(I138*H138,2)</f>
        <v>0</v>
      </c>
      <c r="K138" s="217" t="s">
        <v>20</v>
      </c>
      <c r="L138" s="46"/>
      <c r="M138" s="282" t="s">
        <v>20</v>
      </c>
      <c r="N138" s="283" t="s">
        <v>50</v>
      </c>
      <c r="O138" s="280"/>
      <c r="P138" s="284">
        <f>O138*H138</f>
        <v>0</v>
      </c>
      <c r="Q138" s="284">
        <v>0</v>
      </c>
      <c r="R138" s="284">
        <f>Q138*H138</f>
        <v>0</v>
      </c>
      <c r="S138" s="284">
        <v>0</v>
      </c>
      <c r="T138" s="28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1226</v>
      </c>
      <c r="AT138" s="226" t="s">
        <v>171</v>
      </c>
      <c r="AU138" s="226" t="s">
        <v>87</v>
      </c>
      <c r="AY138" s="19" t="s">
        <v>169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1226</v>
      </c>
      <c r="BM138" s="226" t="s">
        <v>593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nIirL8g1sY/RRXlA+4LhJ5I2OPPB/5MC9Bom201ip17WZ8cnvRsr2Ql6rE0Z5euk5ILaiDCNZe/hAx6R7aId3g==" hashValue="8FKxUZsnnjLwZ7JjgrjzqFF1iCUX8tBGd9VYY3vfrcwNGEalf459C+IIAp0g5tyl7AQh8N+zEostDrFCON6lZw==" algorithmName="SHA-512" password="C71F"/>
  <autoFilter ref="C92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9" r:id="rId1" display="https://podminky.urs.cz/item/CS_URS_2023_02/998713201"/>
    <hyperlink ref="F104" r:id="rId2" display="https://podminky.urs.cz/item/CS_URS_2023_02/998732201"/>
    <hyperlink ref="F116" r:id="rId3" display="https://podminky.urs.cz/item/CS_URS_2023_02/998733201"/>
    <hyperlink ref="F126" r:id="rId4" display="https://podminky.urs.cz/item/CS_URS_2023_02/998734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  <c r="AZ2" s="140" t="s">
        <v>1239</v>
      </c>
      <c r="BA2" s="140" t="s">
        <v>1240</v>
      </c>
      <c r="BB2" s="140" t="s">
        <v>127</v>
      </c>
      <c r="BC2" s="140" t="s">
        <v>1241</v>
      </c>
      <c r="BD2" s="140" t="s">
        <v>129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1242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ROUND((SUM(BE97:BE209)),  2)</f>
        <v>0</v>
      </c>
      <c r="G35" s="40"/>
      <c r="H35" s="40"/>
      <c r="I35" s="160">
        <v>0.20999999999999999</v>
      </c>
      <c r="J35" s="159">
        <f>ROUND(((SUM(BE97:BE209))*I35),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ROUND((SUM(BF97:BF209)),  2)</f>
        <v>0</v>
      </c>
      <c r="G36" s="40"/>
      <c r="H36" s="40"/>
      <c r="I36" s="160">
        <v>0.12</v>
      </c>
      <c r="J36" s="159">
        <f>ROUND(((SUM(BF97:BF209))*I36),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ROUND((SUM(BG97:BG209)),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ROUND((SUM(BH97:BH209)),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ROUND((SUM(BI97:BI209)),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D.1.4.4 - Ledová plocha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140</v>
      </c>
      <c r="E65" s="185"/>
      <c r="F65" s="185"/>
      <c r="G65" s="185"/>
      <c r="H65" s="185"/>
      <c r="I65" s="185"/>
      <c r="J65" s="186">
        <f>J99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142</v>
      </c>
      <c r="E66" s="185"/>
      <c r="F66" s="185"/>
      <c r="G66" s="185"/>
      <c r="H66" s="185"/>
      <c r="I66" s="185"/>
      <c r="J66" s="186">
        <f>J102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143</v>
      </c>
      <c r="E67" s="185"/>
      <c r="F67" s="185"/>
      <c r="G67" s="185"/>
      <c r="H67" s="185"/>
      <c r="I67" s="185"/>
      <c r="J67" s="186">
        <f>J127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145</v>
      </c>
      <c r="E68" s="185"/>
      <c r="F68" s="185"/>
      <c r="G68" s="185"/>
      <c r="H68" s="185"/>
      <c r="I68" s="185"/>
      <c r="J68" s="186">
        <f>J132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146</v>
      </c>
      <c r="E69" s="180"/>
      <c r="F69" s="180"/>
      <c r="G69" s="180"/>
      <c r="H69" s="180"/>
      <c r="I69" s="180"/>
      <c r="J69" s="181">
        <f>J137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7"/>
      <c r="D70" s="184" t="s">
        <v>147</v>
      </c>
      <c r="E70" s="185"/>
      <c r="F70" s="185"/>
      <c r="G70" s="185"/>
      <c r="H70" s="185"/>
      <c r="I70" s="185"/>
      <c r="J70" s="186">
        <f>J138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148</v>
      </c>
      <c r="E71" s="185"/>
      <c r="F71" s="185"/>
      <c r="G71" s="185"/>
      <c r="H71" s="185"/>
      <c r="I71" s="185"/>
      <c r="J71" s="186">
        <f>J157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1243</v>
      </c>
      <c r="E72" s="185"/>
      <c r="F72" s="185"/>
      <c r="G72" s="185"/>
      <c r="H72" s="185"/>
      <c r="I72" s="185"/>
      <c r="J72" s="186">
        <f>J186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149</v>
      </c>
      <c r="E73" s="185"/>
      <c r="F73" s="185"/>
      <c r="G73" s="185"/>
      <c r="H73" s="185"/>
      <c r="I73" s="185"/>
      <c r="J73" s="186">
        <f>J195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151</v>
      </c>
      <c r="E74" s="185"/>
      <c r="F74" s="185"/>
      <c r="G74" s="185"/>
      <c r="H74" s="185"/>
      <c r="I74" s="185"/>
      <c r="J74" s="186">
        <f>J197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1244</v>
      </c>
      <c r="E75" s="185"/>
      <c r="F75" s="185"/>
      <c r="G75" s="185"/>
      <c r="H75" s="185"/>
      <c r="I75" s="185"/>
      <c r="J75" s="186">
        <f>J208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154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Hala Rondo - Rekonstrukce ledové plochy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131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2" t="s">
        <v>132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133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D.1.4.4 - Ledová plocha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23</v>
      </c>
      <c r="D91" s="42"/>
      <c r="E91" s="42"/>
      <c r="F91" s="29" t="str">
        <f>F14</f>
        <v>Brno, Hala Rondo</v>
      </c>
      <c r="G91" s="42"/>
      <c r="H91" s="42"/>
      <c r="I91" s="34" t="s">
        <v>25</v>
      </c>
      <c r="J91" s="74" t="str">
        <f>IF(J14="","",J14)</f>
        <v>1. 9. 2023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29</v>
      </c>
      <c r="D93" s="42"/>
      <c r="E93" s="42"/>
      <c r="F93" s="29" t="str">
        <f>E17</f>
        <v>STAREZ - SPORT, a.s.</v>
      </c>
      <c r="G93" s="42"/>
      <c r="H93" s="42"/>
      <c r="I93" s="34" t="s">
        <v>37</v>
      </c>
      <c r="J93" s="38" t="str">
        <f>E23</f>
        <v>AS PROJECT CZ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35</v>
      </c>
      <c r="D94" s="42"/>
      <c r="E94" s="42"/>
      <c r="F94" s="29" t="str">
        <f>IF(E20="","",E20)</f>
        <v>Vyplň údaj</v>
      </c>
      <c r="G94" s="42"/>
      <c r="H94" s="42"/>
      <c r="I94" s="34" t="s">
        <v>41</v>
      </c>
      <c r="J94" s="38" t="str">
        <f>E26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155</v>
      </c>
      <c r="D96" s="191" t="s">
        <v>64</v>
      </c>
      <c r="E96" s="191" t="s">
        <v>60</v>
      </c>
      <c r="F96" s="191" t="s">
        <v>61</v>
      </c>
      <c r="G96" s="191" t="s">
        <v>156</v>
      </c>
      <c r="H96" s="191" t="s">
        <v>157</v>
      </c>
      <c r="I96" s="191" t="s">
        <v>158</v>
      </c>
      <c r="J96" s="191" t="s">
        <v>137</v>
      </c>
      <c r="K96" s="192" t="s">
        <v>159</v>
      </c>
      <c r="L96" s="193"/>
      <c r="M96" s="94" t="s">
        <v>20</v>
      </c>
      <c r="N96" s="95" t="s">
        <v>49</v>
      </c>
      <c r="O96" s="95" t="s">
        <v>160</v>
      </c>
      <c r="P96" s="95" t="s">
        <v>161</v>
      </c>
      <c r="Q96" s="95" t="s">
        <v>162</v>
      </c>
      <c r="R96" s="95" t="s">
        <v>163</v>
      </c>
      <c r="S96" s="95" t="s">
        <v>164</v>
      </c>
      <c r="T96" s="96" t="s">
        <v>165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166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P98+P137</f>
        <v>0</v>
      </c>
      <c r="Q97" s="98"/>
      <c r="R97" s="196">
        <f>R98+R137</f>
        <v>1784.71674158</v>
      </c>
      <c r="S97" s="98"/>
      <c r="T97" s="197">
        <f>T98+T137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78</v>
      </c>
      <c r="AU97" s="19" t="s">
        <v>138</v>
      </c>
      <c r="BK97" s="198">
        <f>BK98+BK137</f>
        <v>0</v>
      </c>
    </row>
    <row r="98" s="12" customFormat="1" ht="25.92" customHeight="1">
      <c r="A98" s="12"/>
      <c r="B98" s="199"/>
      <c r="C98" s="200"/>
      <c r="D98" s="201" t="s">
        <v>78</v>
      </c>
      <c r="E98" s="202" t="s">
        <v>167</v>
      </c>
      <c r="F98" s="202" t="s">
        <v>168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P99+P102+P127+P132</f>
        <v>0</v>
      </c>
      <c r="Q98" s="207"/>
      <c r="R98" s="208">
        <f>R99+R102+R127+R132</f>
        <v>1764.7913815899999</v>
      </c>
      <c r="S98" s="207"/>
      <c r="T98" s="209">
        <f>T99+T102+T127+T132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22</v>
      </c>
      <c r="AT98" s="211" t="s">
        <v>78</v>
      </c>
      <c r="AU98" s="211" t="s">
        <v>79</v>
      </c>
      <c r="AY98" s="210" t="s">
        <v>169</v>
      </c>
      <c r="BK98" s="212">
        <f>BK99+BK102+BK127+BK132</f>
        <v>0</v>
      </c>
    </row>
    <row r="99" s="12" customFormat="1" ht="22.8" customHeight="1">
      <c r="A99" s="12"/>
      <c r="B99" s="199"/>
      <c r="C99" s="200"/>
      <c r="D99" s="201" t="s">
        <v>78</v>
      </c>
      <c r="E99" s="213" t="s">
        <v>87</v>
      </c>
      <c r="F99" s="213" t="s">
        <v>170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SUM(P100:P101)</f>
        <v>0</v>
      </c>
      <c r="Q99" s="207"/>
      <c r="R99" s="208">
        <f>SUM(R100:R101)</f>
        <v>554.04864000000009</v>
      </c>
      <c r="S99" s="207"/>
      <c r="T99" s="209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22</v>
      </c>
      <c r="AT99" s="211" t="s">
        <v>78</v>
      </c>
      <c r="AU99" s="211" t="s">
        <v>22</v>
      </c>
      <c r="AY99" s="210" t="s">
        <v>169</v>
      </c>
      <c r="BK99" s="212">
        <f>SUM(BK100:BK101)</f>
        <v>0</v>
      </c>
    </row>
    <row r="100" s="2" customFormat="1" ht="33" customHeight="1">
      <c r="A100" s="40"/>
      <c r="B100" s="41"/>
      <c r="C100" s="215" t="s">
        <v>22</v>
      </c>
      <c r="D100" s="215" t="s">
        <v>171</v>
      </c>
      <c r="E100" s="216" t="s">
        <v>1245</v>
      </c>
      <c r="F100" s="217" t="s">
        <v>1246</v>
      </c>
      <c r="G100" s="218" t="s">
        <v>174</v>
      </c>
      <c r="H100" s="219">
        <v>256.50400000000002</v>
      </c>
      <c r="I100" s="220"/>
      <c r="J100" s="221">
        <f>ROUND(I100*H100,2)</f>
        <v>0</v>
      </c>
      <c r="K100" s="217" t="s">
        <v>20</v>
      </c>
      <c r="L100" s="46"/>
      <c r="M100" s="222" t="s">
        <v>20</v>
      </c>
      <c r="N100" s="223" t="s">
        <v>50</v>
      </c>
      <c r="O100" s="86"/>
      <c r="P100" s="224">
        <f>O100*H100</f>
        <v>0</v>
      </c>
      <c r="Q100" s="224">
        <v>2.1600000000000001</v>
      </c>
      <c r="R100" s="224">
        <f>Q100*H100</f>
        <v>554.04864000000009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176</v>
      </c>
      <c r="AT100" s="226" t="s">
        <v>171</v>
      </c>
      <c r="AU100" s="226" t="s">
        <v>87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176</v>
      </c>
      <c r="BM100" s="226" t="s">
        <v>1247</v>
      </c>
    </row>
    <row r="101" s="14" customFormat="1">
      <c r="A101" s="14"/>
      <c r="B101" s="244"/>
      <c r="C101" s="245"/>
      <c r="D101" s="235" t="s">
        <v>180</v>
      </c>
      <c r="E101" s="246" t="s">
        <v>20</v>
      </c>
      <c r="F101" s="247" t="s">
        <v>1248</v>
      </c>
      <c r="G101" s="245"/>
      <c r="H101" s="248">
        <v>256.50354630047201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180</v>
      </c>
      <c r="AU101" s="254" t="s">
        <v>87</v>
      </c>
      <c r="AV101" s="14" t="s">
        <v>87</v>
      </c>
      <c r="AW101" s="14" t="s">
        <v>182</v>
      </c>
      <c r="AX101" s="14" t="s">
        <v>79</v>
      </c>
      <c r="AY101" s="254" t="s">
        <v>169</v>
      </c>
    </row>
    <row r="102" s="12" customFormat="1" ht="22.8" customHeight="1">
      <c r="A102" s="12"/>
      <c r="B102" s="199"/>
      <c r="C102" s="200"/>
      <c r="D102" s="201" t="s">
        <v>78</v>
      </c>
      <c r="E102" s="213" t="s">
        <v>198</v>
      </c>
      <c r="F102" s="213" t="s">
        <v>199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SUM(P103:P126)</f>
        <v>0</v>
      </c>
      <c r="Q102" s="207"/>
      <c r="R102" s="208">
        <f>SUM(R103:R126)</f>
        <v>1210.6960956399998</v>
      </c>
      <c r="S102" s="207"/>
      <c r="T102" s="209">
        <f>SUM(T103:T126)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22</v>
      </c>
      <c r="AT102" s="211" t="s">
        <v>78</v>
      </c>
      <c r="AU102" s="211" t="s">
        <v>22</v>
      </c>
      <c r="AY102" s="210" t="s">
        <v>169</v>
      </c>
      <c r="BK102" s="212">
        <f>SUM(BK103:BK126)</f>
        <v>0</v>
      </c>
    </row>
    <row r="103" s="2" customFormat="1" ht="33" customHeight="1">
      <c r="A103" s="40"/>
      <c r="B103" s="41"/>
      <c r="C103" s="215" t="s">
        <v>87</v>
      </c>
      <c r="D103" s="215" t="s">
        <v>171</v>
      </c>
      <c r="E103" s="216" t="s">
        <v>1249</v>
      </c>
      <c r="F103" s="217" t="s">
        <v>1250</v>
      </c>
      <c r="G103" s="218" t="s">
        <v>174</v>
      </c>
      <c r="H103" s="219">
        <v>270.79399999999998</v>
      </c>
      <c r="I103" s="220"/>
      <c r="J103" s="221">
        <f>ROUND(I103*H103,2)</f>
        <v>0</v>
      </c>
      <c r="K103" s="217" t="s">
        <v>175</v>
      </c>
      <c r="L103" s="46"/>
      <c r="M103" s="222" t="s">
        <v>20</v>
      </c>
      <c r="N103" s="223" t="s">
        <v>50</v>
      </c>
      <c r="O103" s="86"/>
      <c r="P103" s="224">
        <f>O103*H103</f>
        <v>0</v>
      </c>
      <c r="Q103" s="224">
        <v>2.3010199999999998</v>
      </c>
      <c r="R103" s="224">
        <f>Q103*H103</f>
        <v>623.10240987999987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176</v>
      </c>
      <c r="AT103" s="226" t="s">
        <v>171</v>
      </c>
      <c r="AU103" s="226" t="s">
        <v>87</v>
      </c>
      <c r="AY103" s="19" t="s">
        <v>169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22</v>
      </c>
      <c r="BK103" s="227">
        <f>ROUND(I103*H103,2)</f>
        <v>0</v>
      </c>
      <c r="BL103" s="19" t="s">
        <v>176</v>
      </c>
      <c r="BM103" s="226" t="s">
        <v>1251</v>
      </c>
    </row>
    <row r="104" s="2" customFormat="1">
      <c r="A104" s="40"/>
      <c r="B104" s="41"/>
      <c r="C104" s="42"/>
      <c r="D104" s="228" t="s">
        <v>178</v>
      </c>
      <c r="E104" s="42"/>
      <c r="F104" s="229" t="s">
        <v>1252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87</v>
      </c>
    </row>
    <row r="105" s="14" customFormat="1">
      <c r="A105" s="14"/>
      <c r="B105" s="244"/>
      <c r="C105" s="245"/>
      <c r="D105" s="235" t="s">
        <v>180</v>
      </c>
      <c r="E105" s="246" t="s">
        <v>20</v>
      </c>
      <c r="F105" s="247" t="s">
        <v>1253</v>
      </c>
      <c r="G105" s="245"/>
      <c r="H105" s="248">
        <v>251.47406500046199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180</v>
      </c>
      <c r="AU105" s="254" t="s">
        <v>87</v>
      </c>
      <c r="AV105" s="14" t="s">
        <v>87</v>
      </c>
      <c r="AW105" s="14" t="s">
        <v>182</v>
      </c>
      <c r="AX105" s="14" t="s">
        <v>79</v>
      </c>
      <c r="AY105" s="254" t="s">
        <v>169</v>
      </c>
    </row>
    <row r="106" s="14" customFormat="1">
      <c r="A106" s="14"/>
      <c r="B106" s="244"/>
      <c r="C106" s="245"/>
      <c r="D106" s="235" t="s">
        <v>180</v>
      </c>
      <c r="E106" s="246" t="s">
        <v>20</v>
      </c>
      <c r="F106" s="247" t="s">
        <v>1254</v>
      </c>
      <c r="G106" s="245"/>
      <c r="H106" s="248">
        <v>19.32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180</v>
      </c>
      <c r="AU106" s="254" t="s">
        <v>87</v>
      </c>
      <c r="AV106" s="14" t="s">
        <v>87</v>
      </c>
      <c r="AW106" s="14" t="s">
        <v>182</v>
      </c>
      <c r="AX106" s="14" t="s">
        <v>79</v>
      </c>
      <c r="AY106" s="254" t="s">
        <v>169</v>
      </c>
    </row>
    <row r="107" s="2" customFormat="1" ht="33" customHeight="1">
      <c r="A107" s="40"/>
      <c r="B107" s="41"/>
      <c r="C107" s="215" t="s">
        <v>129</v>
      </c>
      <c r="D107" s="215" t="s">
        <v>171</v>
      </c>
      <c r="E107" s="216" t="s">
        <v>1255</v>
      </c>
      <c r="F107" s="217" t="s">
        <v>1256</v>
      </c>
      <c r="G107" s="218" t="s">
        <v>174</v>
      </c>
      <c r="H107" s="219">
        <v>217.94399999999999</v>
      </c>
      <c r="I107" s="220"/>
      <c r="J107" s="221">
        <f>ROUND(I107*H107,2)</f>
        <v>0</v>
      </c>
      <c r="K107" s="217" t="s">
        <v>175</v>
      </c>
      <c r="L107" s="46"/>
      <c r="M107" s="222" t="s">
        <v>20</v>
      </c>
      <c r="N107" s="223" t="s">
        <v>50</v>
      </c>
      <c r="O107" s="86"/>
      <c r="P107" s="224">
        <f>O107*H107</f>
        <v>0</v>
      </c>
      <c r="Q107" s="224">
        <v>2.5018699999999998</v>
      </c>
      <c r="R107" s="224">
        <f>Q107*H107</f>
        <v>545.2675552799999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176</v>
      </c>
      <c r="AT107" s="226" t="s">
        <v>171</v>
      </c>
      <c r="AU107" s="226" t="s">
        <v>87</v>
      </c>
      <c r="AY107" s="19" t="s">
        <v>169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176</v>
      </c>
      <c r="BM107" s="226" t="s">
        <v>1257</v>
      </c>
    </row>
    <row r="108" s="2" customFormat="1">
      <c r="A108" s="40"/>
      <c r="B108" s="41"/>
      <c r="C108" s="42"/>
      <c r="D108" s="228" t="s">
        <v>178</v>
      </c>
      <c r="E108" s="42"/>
      <c r="F108" s="229" t="s">
        <v>1258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87</v>
      </c>
    </row>
    <row r="109" s="14" customFormat="1">
      <c r="A109" s="14"/>
      <c r="B109" s="244"/>
      <c r="C109" s="245"/>
      <c r="D109" s="235" t="s">
        <v>180</v>
      </c>
      <c r="E109" s="246" t="s">
        <v>20</v>
      </c>
      <c r="F109" s="247" t="s">
        <v>1259</v>
      </c>
      <c r="G109" s="245"/>
      <c r="H109" s="248">
        <v>217.94418966706701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180</v>
      </c>
      <c r="AU109" s="254" t="s">
        <v>87</v>
      </c>
      <c r="AV109" s="14" t="s">
        <v>87</v>
      </c>
      <c r="AW109" s="14" t="s">
        <v>182</v>
      </c>
      <c r="AX109" s="14" t="s">
        <v>79</v>
      </c>
      <c r="AY109" s="254" t="s">
        <v>169</v>
      </c>
    </row>
    <row r="110" s="2" customFormat="1" ht="44.25" customHeight="1">
      <c r="A110" s="40"/>
      <c r="B110" s="41"/>
      <c r="C110" s="215" t="s">
        <v>176</v>
      </c>
      <c r="D110" s="215" t="s">
        <v>171</v>
      </c>
      <c r="E110" s="216" t="s">
        <v>1260</v>
      </c>
      <c r="F110" s="217" t="s">
        <v>1261</v>
      </c>
      <c r="G110" s="218" t="s">
        <v>174</v>
      </c>
      <c r="H110" s="219">
        <v>687.36199999999997</v>
      </c>
      <c r="I110" s="220"/>
      <c r="J110" s="221">
        <f>ROUND(I110*H110,2)</f>
        <v>0</v>
      </c>
      <c r="K110" s="217" t="s">
        <v>175</v>
      </c>
      <c r="L110" s="46"/>
      <c r="M110" s="222" t="s">
        <v>20</v>
      </c>
      <c r="N110" s="223" t="s">
        <v>50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176</v>
      </c>
      <c r="AT110" s="226" t="s">
        <v>171</v>
      </c>
      <c r="AU110" s="226" t="s">
        <v>87</v>
      </c>
      <c r="AY110" s="19" t="s">
        <v>169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176</v>
      </c>
      <c r="BM110" s="226" t="s">
        <v>1262</v>
      </c>
    </row>
    <row r="111" s="2" customFormat="1">
      <c r="A111" s="40"/>
      <c r="B111" s="41"/>
      <c r="C111" s="42"/>
      <c r="D111" s="228" t="s">
        <v>178</v>
      </c>
      <c r="E111" s="42"/>
      <c r="F111" s="229" t="s">
        <v>1263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178</v>
      </c>
      <c r="AU111" s="19" t="s">
        <v>87</v>
      </c>
    </row>
    <row r="112" s="14" customFormat="1">
      <c r="A112" s="14"/>
      <c r="B112" s="244"/>
      <c r="C112" s="245"/>
      <c r="D112" s="235" t="s">
        <v>180</v>
      </c>
      <c r="E112" s="246" t="s">
        <v>20</v>
      </c>
      <c r="F112" s="247" t="s">
        <v>1253</v>
      </c>
      <c r="G112" s="245"/>
      <c r="H112" s="248">
        <v>251.47406500046199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180</v>
      </c>
      <c r="AU112" s="254" t="s">
        <v>87</v>
      </c>
      <c r="AV112" s="14" t="s">
        <v>87</v>
      </c>
      <c r="AW112" s="14" t="s">
        <v>182</v>
      </c>
      <c r="AX112" s="14" t="s">
        <v>79</v>
      </c>
      <c r="AY112" s="254" t="s">
        <v>169</v>
      </c>
    </row>
    <row r="113" s="14" customFormat="1">
      <c r="A113" s="14"/>
      <c r="B113" s="244"/>
      <c r="C113" s="245"/>
      <c r="D113" s="235" t="s">
        <v>180</v>
      </c>
      <c r="E113" s="246" t="s">
        <v>20</v>
      </c>
      <c r="F113" s="247" t="s">
        <v>1264</v>
      </c>
      <c r="G113" s="245"/>
      <c r="H113" s="248">
        <v>435.88837933413498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180</v>
      </c>
      <c r="AU113" s="254" t="s">
        <v>87</v>
      </c>
      <c r="AV113" s="14" t="s">
        <v>87</v>
      </c>
      <c r="AW113" s="14" t="s">
        <v>182</v>
      </c>
      <c r="AX113" s="14" t="s">
        <v>79</v>
      </c>
      <c r="AY113" s="254" t="s">
        <v>169</v>
      </c>
    </row>
    <row r="114" s="2" customFormat="1" ht="37.8" customHeight="1">
      <c r="A114" s="40"/>
      <c r="B114" s="41"/>
      <c r="C114" s="215" t="s">
        <v>185</v>
      </c>
      <c r="D114" s="215" t="s">
        <v>171</v>
      </c>
      <c r="E114" s="216" t="s">
        <v>210</v>
      </c>
      <c r="F114" s="217" t="s">
        <v>211</v>
      </c>
      <c r="G114" s="218" t="s">
        <v>174</v>
      </c>
      <c r="H114" s="219">
        <v>217.94399999999999</v>
      </c>
      <c r="I114" s="220"/>
      <c r="J114" s="221">
        <f>ROUND(I114*H114,2)</f>
        <v>0</v>
      </c>
      <c r="K114" s="217" t="s">
        <v>175</v>
      </c>
      <c r="L114" s="46"/>
      <c r="M114" s="222" t="s">
        <v>20</v>
      </c>
      <c r="N114" s="223" t="s">
        <v>50</v>
      </c>
      <c r="O114" s="86"/>
      <c r="P114" s="224">
        <f>O114*H114</f>
        <v>0</v>
      </c>
      <c r="Q114" s="224">
        <v>0.00091</v>
      </c>
      <c r="R114" s="224">
        <f>Q114*H114</f>
        <v>0.19832903999999998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176</v>
      </c>
      <c r="AT114" s="226" t="s">
        <v>171</v>
      </c>
      <c r="AU114" s="226" t="s">
        <v>87</v>
      </c>
      <c r="AY114" s="19" t="s">
        <v>169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176</v>
      </c>
      <c r="BM114" s="226" t="s">
        <v>1265</v>
      </c>
    </row>
    <row r="115" s="2" customFormat="1">
      <c r="A115" s="40"/>
      <c r="B115" s="41"/>
      <c r="C115" s="42"/>
      <c r="D115" s="228" t="s">
        <v>178</v>
      </c>
      <c r="E115" s="42"/>
      <c r="F115" s="229" t="s">
        <v>213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87</v>
      </c>
    </row>
    <row r="116" s="14" customFormat="1">
      <c r="A116" s="14"/>
      <c r="B116" s="244"/>
      <c r="C116" s="245"/>
      <c r="D116" s="235" t="s">
        <v>180</v>
      </c>
      <c r="E116" s="246" t="s">
        <v>20</v>
      </c>
      <c r="F116" s="247" t="s">
        <v>1259</v>
      </c>
      <c r="G116" s="245"/>
      <c r="H116" s="248">
        <v>217.94418966706701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180</v>
      </c>
      <c r="AU116" s="254" t="s">
        <v>87</v>
      </c>
      <c r="AV116" s="14" t="s">
        <v>87</v>
      </c>
      <c r="AW116" s="14" t="s">
        <v>182</v>
      </c>
      <c r="AX116" s="14" t="s">
        <v>79</v>
      </c>
      <c r="AY116" s="254" t="s">
        <v>169</v>
      </c>
    </row>
    <row r="117" s="2" customFormat="1" ht="21.75" customHeight="1">
      <c r="A117" s="40"/>
      <c r="B117" s="41"/>
      <c r="C117" s="215" t="s">
        <v>198</v>
      </c>
      <c r="D117" s="215" t="s">
        <v>171</v>
      </c>
      <c r="E117" s="216" t="s">
        <v>1266</v>
      </c>
      <c r="F117" s="217" t="s">
        <v>1267</v>
      </c>
      <c r="G117" s="218" t="s">
        <v>324</v>
      </c>
      <c r="H117" s="219">
        <v>39.481000000000002</v>
      </c>
      <c r="I117" s="220"/>
      <c r="J117" s="221">
        <f>ROUND(I117*H117,2)</f>
        <v>0</v>
      </c>
      <c r="K117" s="217" t="s">
        <v>175</v>
      </c>
      <c r="L117" s="46"/>
      <c r="M117" s="222" t="s">
        <v>20</v>
      </c>
      <c r="N117" s="223" t="s">
        <v>50</v>
      </c>
      <c r="O117" s="86"/>
      <c r="P117" s="224">
        <f>O117*H117</f>
        <v>0</v>
      </c>
      <c r="Q117" s="224">
        <v>1.06277</v>
      </c>
      <c r="R117" s="224">
        <f>Q117*H117</f>
        <v>41.959222369999999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176</v>
      </c>
      <c r="AT117" s="226" t="s">
        <v>171</v>
      </c>
      <c r="AU117" s="226" t="s">
        <v>87</v>
      </c>
      <c r="AY117" s="19" t="s">
        <v>169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22</v>
      </c>
      <c r="BK117" s="227">
        <f>ROUND(I117*H117,2)</f>
        <v>0</v>
      </c>
      <c r="BL117" s="19" t="s">
        <v>176</v>
      </c>
      <c r="BM117" s="226" t="s">
        <v>1268</v>
      </c>
    </row>
    <row r="118" s="2" customFormat="1">
      <c r="A118" s="40"/>
      <c r="B118" s="41"/>
      <c r="C118" s="42"/>
      <c r="D118" s="228" t="s">
        <v>178</v>
      </c>
      <c r="E118" s="42"/>
      <c r="F118" s="229" t="s">
        <v>1269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178</v>
      </c>
      <c r="AU118" s="19" t="s">
        <v>87</v>
      </c>
    </row>
    <row r="119" s="13" customFormat="1">
      <c r="A119" s="13"/>
      <c r="B119" s="233"/>
      <c r="C119" s="234"/>
      <c r="D119" s="235" t="s">
        <v>180</v>
      </c>
      <c r="E119" s="236" t="s">
        <v>20</v>
      </c>
      <c r="F119" s="237" t="s">
        <v>1270</v>
      </c>
      <c r="G119" s="234"/>
      <c r="H119" s="236" t="s">
        <v>20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180</v>
      </c>
      <c r="AU119" s="243" t="s">
        <v>87</v>
      </c>
      <c r="AV119" s="13" t="s">
        <v>22</v>
      </c>
      <c r="AW119" s="13" t="s">
        <v>182</v>
      </c>
      <c r="AX119" s="13" t="s">
        <v>79</v>
      </c>
      <c r="AY119" s="243" t="s">
        <v>169</v>
      </c>
    </row>
    <row r="120" s="14" customFormat="1">
      <c r="A120" s="14"/>
      <c r="B120" s="244"/>
      <c r="C120" s="245"/>
      <c r="D120" s="235" t="s">
        <v>180</v>
      </c>
      <c r="E120" s="246" t="s">
        <v>20</v>
      </c>
      <c r="F120" s="247" t="s">
        <v>1271</v>
      </c>
      <c r="G120" s="245"/>
      <c r="H120" s="248">
        <v>6.3706763133450499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180</v>
      </c>
      <c r="AU120" s="254" t="s">
        <v>87</v>
      </c>
      <c r="AV120" s="14" t="s">
        <v>87</v>
      </c>
      <c r="AW120" s="14" t="s">
        <v>182</v>
      </c>
      <c r="AX120" s="14" t="s">
        <v>79</v>
      </c>
      <c r="AY120" s="254" t="s">
        <v>169</v>
      </c>
    </row>
    <row r="121" s="13" customFormat="1">
      <c r="A121" s="13"/>
      <c r="B121" s="233"/>
      <c r="C121" s="234"/>
      <c r="D121" s="235" t="s">
        <v>180</v>
      </c>
      <c r="E121" s="236" t="s">
        <v>20</v>
      </c>
      <c r="F121" s="237" t="s">
        <v>1272</v>
      </c>
      <c r="G121" s="234"/>
      <c r="H121" s="236" t="s">
        <v>20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180</v>
      </c>
      <c r="AU121" s="243" t="s">
        <v>87</v>
      </c>
      <c r="AV121" s="13" t="s">
        <v>22</v>
      </c>
      <c r="AW121" s="13" t="s">
        <v>182</v>
      </c>
      <c r="AX121" s="13" t="s">
        <v>79</v>
      </c>
      <c r="AY121" s="243" t="s">
        <v>169</v>
      </c>
    </row>
    <row r="122" s="14" customFormat="1">
      <c r="A122" s="14"/>
      <c r="B122" s="244"/>
      <c r="C122" s="245"/>
      <c r="D122" s="235" t="s">
        <v>180</v>
      </c>
      <c r="E122" s="246" t="s">
        <v>20</v>
      </c>
      <c r="F122" s="247" t="s">
        <v>1273</v>
      </c>
      <c r="G122" s="245"/>
      <c r="H122" s="248">
        <v>33.110751891727602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180</v>
      </c>
      <c r="AU122" s="254" t="s">
        <v>87</v>
      </c>
      <c r="AV122" s="14" t="s">
        <v>87</v>
      </c>
      <c r="AW122" s="14" t="s">
        <v>182</v>
      </c>
      <c r="AX122" s="14" t="s">
        <v>79</v>
      </c>
      <c r="AY122" s="254" t="s">
        <v>169</v>
      </c>
    </row>
    <row r="123" s="2" customFormat="1" ht="24.15" customHeight="1">
      <c r="A123" s="40"/>
      <c r="B123" s="41"/>
      <c r="C123" s="215" t="s">
        <v>218</v>
      </c>
      <c r="D123" s="215" t="s">
        <v>171</v>
      </c>
      <c r="E123" s="216" t="s">
        <v>1274</v>
      </c>
      <c r="F123" s="217" t="s">
        <v>1275</v>
      </c>
      <c r="G123" s="218" t="s">
        <v>251</v>
      </c>
      <c r="H123" s="219">
        <v>163.66900000000001</v>
      </c>
      <c r="I123" s="220"/>
      <c r="J123" s="221">
        <f>ROUND(I123*H123,2)</f>
        <v>0</v>
      </c>
      <c r="K123" s="217" t="s">
        <v>175</v>
      </c>
      <c r="L123" s="46"/>
      <c r="M123" s="222" t="s">
        <v>20</v>
      </c>
      <c r="N123" s="223" t="s">
        <v>50</v>
      </c>
      <c r="O123" s="86"/>
      <c r="P123" s="224">
        <f>O123*H123</f>
        <v>0</v>
      </c>
      <c r="Q123" s="224">
        <v>0.0010300000000000001</v>
      </c>
      <c r="R123" s="224">
        <f>Q123*H123</f>
        <v>0.16857907000000003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176</v>
      </c>
      <c r="AT123" s="226" t="s">
        <v>171</v>
      </c>
      <c r="AU123" s="226" t="s">
        <v>87</v>
      </c>
      <c r="AY123" s="19" t="s">
        <v>169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22</v>
      </c>
      <c r="BK123" s="227">
        <f>ROUND(I123*H123,2)</f>
        <v>0</v>
      </c>
      <c r="BL123" s="19" t="s">
        <v>176</v>
      </c>
      <c r="BM123" s="226" t="s">
        <v>1276</v>
      </c>
    </row>
    <row r="124" s="2" customFormat="1">
      <c r="A124" s="40"/>
      <c r="B124" s="41"/>
      <c r="C124" s="42"/>
      <c r="D124" s="228" t="s">
        <v>178</v>
      </c>
      <c r="E124" s="42"/>
      <c r="F124" s="229" t="s">
        <v>1277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178</v>
      </c>
      <c r="AU124" s="19" t="s">
        <v>87</v>
      </c>
    </row>
    <row r="125" s="13" customFormat="1">
      <c r="A125" s="13"/>
      <c r="B125" s="233"/>
      <c r="C125" s="234"/>
      <c r="D125" s="235" t="s">
        <v>180</v>
      </c>
      <c r="E125" s="236" t="s">
        <v>20</v>
      </c>
      <c r="F125" s="237" t="s">
        <v>1278</v>
      </c>
      <c r="G125" s="234"/>
      <c r="H125" s="236" t="s">
        <v>20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180</v>
      </c>
      <c r="AU125" s="243" t="s">
        <v>87</v>
      </c>
      <c r="AV125" s="13" t="s">
        <v>22</v>
      </c>
      <c r="AW125" s="13" t="s">
        <v>182</v>
      </c>
      <c r="AX125" s="13" t="s">
        <v>79</v>
      </c>
      <c r="AY125" s="243" t="s">
        <v>169</v>
      </c>
    </row>
    <row r="126" s="14" customFormat="1">
      <c r="A126" s="14"/>
      <c r="B126" s="244"/>
      <c r="C126" s="245"/>
      <c r="D126" s="235" t="s">
        <v>180</v>
      </c>
      <c r="E126" s="246" t="s">
        <v>20</v>
      </c>
      <c r="F126" s="247" t="s">
        <v>1279</v>
      </c>
      <c r="G126" s="245"/>
      <c r="H126" s="248">
        <v>163.66902182161499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180</v>
      </c>
      <c r="AU126" s="254" t="s">
        <v>87</v>
      </c>
      <c r="AV126" s="14" t="s">
        <v>87</v>
      </c>
      <c r="AW126" s="14" t="s">
        <v>182</v>
      </c>
      <c r="AX126" s="14" t="s">
        <v>79</v>
      </c>
      <c r="AY126" s="254" t="s">
        <v>169</v>
      </c>
    </row>
    <row r="127" s="12" customFormat="1" ht="22.8" customHeight="1">
      <c r="A127" s="12"/>
      <c r="B127" s="199"/>
      <c r="C127" s="200"/>
      <c r="D127" s="201" t="s">
        <v>78</v>
      </c>
      <c r="E127" s="213" t="s">
        <v>230</v>
      </c>
      <c r="F127" s="213" t="s">
        <v>265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SUM(P128:P131)</f>
        <v>0</v>
      </c>
      <c r="Q127" s="207"/>
      <c r="R127" s="208">
        <f>SUM(R128:R131)</f>
        <v>0.046645949999999999</v>
      </c>
      <c r="S127" s="207"/>
      <c r="T127" s="20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22</v>
      </c>
      <c r="AT127" s="211" t="s">
        <v>78</v>
      </c>
      <c r="AU127" s="211" t="s">
        <v>22</v>
      </c>
      <c r="AY127" s="210" t="s">
        <v>169</v>
      </c>
      <c r="BK127" s="212">
        <f>SUM(BK128:BK131)</f>
        <v>0</v>
      </c>
    </row>
    <row r="128" s="2" customFormat="1" ht="44.25" customHeight="1">
      <c r="A128" s="40"/>
      <c r="B128" s="41"/>
      <c r="C128" s="215" t="s">
        <v>223</v>
      </c>
      <c r="D128" s="215" t="s">
        <v>171</v>
      </c>
      <c r="E128" s="216" t="s">
        <v>301</v>
      </c>
      <c r="F128" s="217" t="s">
        <v>302</v>
      </c>
      <c r="G128" s="218" t="s">
        <v>127</v>
      </c>
      <c r="H128" s="219">
        <v>49.100999999999999</v>
      </c>
      <c r="I128" s="220"/>
      <c r="J128" s="221">
        <f>ROUND(I128*H128,2)</f>
        <v>0</v>
      </c>
      <c r="K128" s="217" t="s">
        <v>175</v>
      </c>
      <c r="L128" s="46"/>
      <c r="M128" s="222" t="s">
        <v>20</v>
      </c>
      <c r="N128" s="223" t="s">
        <v>50</v>
      </c>
      <c r="O128" s="86"/>
      <c r="P128" s="224">
        <f>O128*H128</f>
        <v>0</v>
      </c>
      <c r="Q128" s="224">
        <v>0.00095</v>
      </c>
      <c r="R128" s="224">
        <f>Q128*H128</f>
        <v>0.046645949999999999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176</v>
      </c>
      <c r="AT128" s="226" t="s">
        <v>171</v>
      </c>
      <c r="AU128" s="226" t="s">
        <v>87</v>
      </c>
      <c r="AY128" s="19" t="s">
        <v>169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22</v>
      </c>
      <c r="BK128" s="227">
        <f>ROUND(I128*H128,2)</f>
        <v>0</v>
      </c>
      <c r="BL128" s="19" t="s">
        <v>176</v>
      </c>
      <c r="BM128" s="226" t="s">
        <v>1280</v>
      </c>
    </row>
    <row r="129" s="2" customFormat="1">
      <c r="A129" s="40"/>
      <c r="B129" s="41"/>
      <c r="C129" s="42"/>
      <c r="D129" s="228" t="s">
        <v>178</v>
      </c>
      <c r="E129" s="42"/>
      <c r="F129" s="229" t="s">
        <v>304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178</v>
      </c>
      <c r="AU129" s="19" t="s">
        <v>87</v>
      </c>
    </row>
    <row r="130" s="13" customFormat="1">
      <c r="A130" s="13"/>
      <c r="B130" s="233"/>
      <c r="C130" s="234"/>
      <c r="D130" s="235" t="s">
        <v>180</v>
      </c>
      <c r="E130" s="236" t="s">
        <v>20</v>
      </c>
      <c r="F130" s="237" t="s">
        <v>1278</v>
      </c>
      <c r="G130" s="234"/>
      <c r="H130" s="236" t="s">
        <v>20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180</v>
      </c>
      <c r="AU130" s="243" t="s">
        <v>87</v>
      </c>
      <c r="AV130" s="13" t="s">
        <v>22</v>
      </c>
      <c r="AW130" s="13" t="s">
        <v>182</v>
      </c>
      <c r="AX130" s="13" t="s">
        <v>79</v>
      </c>
      <c r="AY130" s="243" t="s">
        <v>169</v>
      </c>
    </row>
    <row r="131" s="14" customFormat="1">
      <c r="A131" s="14"/>
      <c r="B131" s="244"/>
      <c r="C131" s="245"/>
      <c r="D131" s="235" t="s">
        <v>180</v>
      </c>
      <c r="E131" s="246" t="s">
        <v>20</v>
      </c>
      <c r="F131" s="247" t="s">
        <v>1281</v>
      </c>
      <c r="G131" s="245"/>
      <c r="H131" s="248">
        <v>49.100706546484403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180</v>
      </c>
      <c r="AU131" s="254" t="s">
        <v>87</v>
      </c>
      <c r="AV131" s="14" t="s">
        <v>87</v>
      </c>
      <c r="AW131" s="14" t="s">
        <v>182</v>
      </c>
      <c r="AX131" s="14" t="s">
        <v>79</v>
      </c>
      <c r="AY131" s="254" t="s">
        <v>169</v>
      </c>
    </row>
    <row r="132" s="12" customFormat="1" ht="22.8" customHeight="1">
      <c r="A132" s="12"/>
      <c r="B132" s="199"/>
      <c r="C132" s="200"/>
      <c r="D132" s="201" t="s">
        <v>78</v>
      </c>
      <c r="E132" s="213" t="s">
        <v>349</v>
      </c>
      <c r="F132" s="213" t="s">
        <v>350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SUM(P133:P136)</f>
        <v>0</v>
      </c>
      <c r="Q132" s="207"/>
      <c r="R132" s="208">
        <f>SUM(R133:R136)</f>
        <v>0</v>
      </c>
      <c r="S132" s="207"/>
      <c r="T132" s="209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22</v>
      </c>
      <c r="AT132" s="211" t="s">
        <v>78</v>
      </c>
      <c r="AU132" s="211" t="s">
        <v>22</v>
      </c>
      <c r="AY132" s="210" t="s">
        <v>169</v>
      </c>
      <c r="BK132" s="212">
        <f>SUM(BK133:BK136)</f>
        <v>0</v>
      </c>
    </row>
    <row r="133" s="2" customFormat="1" ht="49.05" customHeight="1">
      <c r="A133" s="40"/>
      <c r="B133" s="41"/>
      <c r="C133" s="215" t="s">
        <v>230</v>
      </c>
      <c r="D133" s="215" t="s">
        <v>171</v>
      </c>
      <c r="E133" s="216" t="s">
        <v>352</v>
      </c>
      <c r="F133" s="217" t="s">
        <v>353</v>
      </c>
      <c r="G133" s="218" t="s">
        <v>324</v>
      </c>
      <c r="H133" s="219">
        <v>1764.7909999999999</v>
      </c>
      <c r="I133" s="220"/>
      <c r="J133" s="221">
        <f>ROUND(I133*H133,2)</f>
        <v>0</v>
      </c>
      <c r="K133" s="217" t="s">
        <v>175</v>
      </c>
      <c r="L133" s="46"/>
      <c r="M133" s="222" t="s">
        <v>20</v>
      </c>
      <c r="N133" s="223" t="s">
        <v>50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176</v>
      </c>
      <c r="AT133" s="226" t="s">
        <v>171</v>
      </c>
      <c r="AU133" s="226" t="s">
        <v>87</v>
      </c>
      <c r="AY133" s="19" t="s">
        <v>169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22</v>
      </c>
      <c r="BK133" s="227">
        <f>ROUND(I133*H133,2)</f>
        <v>0</v>
      </c>
      <c r="BL133" s="19" t="s">
        <v>176</v>
      </c>
      <c r="BM133" s="226" t="s">
        <v>1282</v>
      </c>
    </row>
    <row r="134" s="2" customFormat="1">
      <c r="A134" s="40"/>
      <c r="B134" s="41"/>
      <c r="C134" s="42"/>
      <c r="D134" s="228" t="s">
        <v>178</v>
      </c>
      <c r="E134" s="42"/>
      <c r="F134" s="229" t="s">
        <v>355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178</v>
      </c>
      <c r="AU134" s="19" t="s">
        <v>87</v>
      </c>
    </row>
    <row r="135" s="2" customFormat="1" ht="62.7" customHeight="1">
      <c r="A135" s="40"/>
      <c r="B135" s="41"/>
      <c r="C135" s="215" t="s">
        <v>27</v>
      </c>
      <c r="D135" s="215" t="s">
        <v>171</v>
      </c>
      <c r="E135" s="216" t="s">
        <v>357</v>
      </c>
      <c r="F135" s="217" t="s">
        <v>358</v>
      </c>
      <c r="G135" s="218" t="s">
        <v>324</v>
      </c>
      <c r="H135" s="219">
        <v>1764.7909999999999</v>
      </c>
      <c r="I135" s="220"/>
      <c r="J135" s="221">
        <f>ROUND(I135*H135,2)</f>
        <v>0</v>
      </c>
      <c r="K135" s="217" t="s">
        <v>175</v>
      </c>
      <c r="L135" s="46"/>
      <c r="M135" s="222" t="s">
        <v>20</v>
      </c>
      <c r="N135" s="223" t="s">
        <v>50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176</v>
      </c>
      <c r="AT135" s="226" t="s">
        <v>171</v>
      </c>
      <c r="AU135" s="226" t="s">
        <v>87</v>
      </c>
      <c r="AY135" s="19" t="s">
        <v>169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176</v>
      </c>
      <c r="BM135" s="226" t="s">
        <v>1283</v>
      </c>
    </row>
    <row r="136" s="2" customFormat="1">
      <c r="A136" s="40"/>
      <c r="B136" s="41"/>
      <c r="C136" s="42"/>
      <c r="D136" s="228" t="s">
        <v>178</v>
      </c>
      <c r="E136" s="42"/>
      <c r="F136" s="229" t="s">
        <v>360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178</v>
      </c>
      <c r="AU136" s="19" t="s">
        <v>87</v>
      </c>
    </row>
    <row r="137" s="12" customFormat="1" ht="25.92" customHeight="1">
      <c r="A137" s="12"/>
      <c r="B137" s="199"/>
      <c r="C137" s="200"/>
      <c r="D137" s="201" t="s">
        <v>78</v>
      </c>
      <c r="E137" s="202" t="s">
        <v>361</v>
      </c>
      <c r="F137" s="202" t="s">
        <v>362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P138+P157+P186+P195+P197+P208</f>
        <v>0</v>
      </c>
      <c r="Q137" s="207"/>
      <c r="R137" s="208">
        <f>R138+R157+R186+R195+R197+R208</f>
        <v>19.925359990000004</v>
      </c>
      <c r="S137" s="207"/>
      <c r="T137" s="209">
        <f>T138+T157+T186+T195+T197+T208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87</v>
      </c>
      <c r="AT137" s="211" t="s">
        <v>78</v>
      </c>
      <c r="AU137" s="211" t="s">
        <v>79</v>
      </c>
      <c r="AY137" s="210" t="s">
        <v>169</v>
      </c>
      <c r="BK137" s="212">
        <f>BK138+BK157+BK186+BK195+BK197+BK208</f>
        <v>0</v>
      </c>
    </row>
    <row r="138" s="12" customFormat="1" ht="22.8" customHeight="1">
      <c r="A138" s="12"/>
      <c r="B138" s="199"/>
      <c r="C138" s="200"/>
      <c r="D138" s="201" t="s">
        <v>78</v>
      </c>
      <c r="E138" s="213" t="s">
        <v>363</v>
      </c>
      <c r="F138" s="213" t="s">
        <v>364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SUM(P139:P156)</f>
        <v>0</v>
      </c>
      <c r="Q138" s="207"/>
      <c r="R138" s="208">
        <f>SUM(R139:R156)</f>
        <v>8.8761676899999991</v>
      </c>
      <c r="S138" s="207"/>
      <c r="T138" s="209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87</v>
      </c>
      <c r="AT138" s="211" t="s">
        <v>78</v>
      </c>
      <c r="AU138" s="211" t="s">
        <v>22</v>
      </c>
      <c r="AY138" s="210" t="s">
        <v>169</v>
      </c>
      <c r="BK138" s="212">
        <f>SUM(BK139:BK156)</f>
        <v>0</v>
      </c>
    </row>
    <row r="139" s="2" customFormat="1" ht="37.8" customHeight="1">
      <c r="A139" s="40"/>
      <c r="B139" s="41"/>
      <c r="C139" s="215" t="s">
        <v>244</v>
      </c>
      <c r="D139" s="215" t="s">
        <v>171</v>
      </c>
      <c r="E139" s="216" t="s">
        <v>1284</v>
      </c>
      <c r="F139" s="217" t="s">
        <v>1285</v>
      </c>
      <c r="G139" s="218" t="s">
        <v>127</v>
      </c>
      <c r="H139" s="219">
        <v>3352.9879999999998</v>
      </c>
      <c r="I139" s="220"/>
      <c r="J139" s="221">
        <f>ROUND(I139*H139,2)</f>
        <v>0</v>
      </c>
      <c r="K139" s="217" t="s">
        <v>175</v>
      </c>
      <c r="L139" s="46"/>
      <c r="M139" s="222" t="s">
        <v>20</v>
      </c>
      <c r="N139" s="223" t="s">
        <v>50</v>
      </c>
      <c r="O139" s="86"/>
      <c r="P139" s="224">
        <f>O139*H139</f>
        <v>0</v>
      </c>
      <c r="Q139" s="224">
        <v>3.0000000000000001E-05</v>
      </c>
      <c r="R139" s="224">
        <f>Q139*H139</f>
        <v>0.10058963999999999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279</v>
      </c>
      <c r="AT139" s="226" t="s">
        <v>171</v>
      </c>
      <c r="AU139" s="226" t="s">
        <v>87</v>
      </c>
      <c r="AY139" s="19" t="s">
        <v>169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22</v>
      </c>
      <c r="BK139" s="227">
        <f>ROUND(I139*H139,2)</f>
        <v>0</v>
      </c>
      <c r="BL139" s="19" t="s">
        <v>279</v>
      </c>
      <c r="BM139" s="226" t="s">
        <v>1286</v>
      </c>
    </row>
    <row r="140" s="2" customFormat="1">
      <c r="A140" s="40"/>
      <c r="B140" s="41"/>
      <c r="C140" s="42"/>
      <c r="D140" s="228" t="s">
        <v>178</v>
      </c>
      <c r="E140" s="42"/>
      <c r="F140" s="229" t="s">
        <v>1287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178</v>
      </c>
      <c r="AU140" s="19" t="s">
        <v>87</v>
      </c>
    </row>
    <row r="141" s="14" customFormat="1">
      <c r="A141" s="14"/>
      <c r="B141" s="244"/>
      <c r="C141" s="245"/>
      <c r="D141" s="235" t="s">
        <v>180</v>
      </c>
      <c r="E141" s="246" t="s">
        <v>20</v>
      </c>
      <c r="F141" s="247" t="s">
        <v>1288</v>
      </c>
      <c r="G141" s="245"/>
      <c r="H141" s="248">
        <v>3352.9875333394998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180</v>
      </c>
      <c r="AU141" s="254" t="s">
        <v>87</v>
      </c>
      <c r="AV141" s="14" t="s">
        <v>87</v>
      </c>
      <c r="AW141" s="14" t="s">
        <v>182</v>
      </c>
      <c r="AX141" s="14" t="s">
        <v>79</v>
      </c>
      <c r="AY141" s="254" t="s">
        <v>169</v>
      </c>
    </row>
    <row r="142" s="2" customFormat="1" ht="37.8" customHeight="1">
      <c r="A142" s="40"/>
      <c r="B142" s="41"/>
      <c r="C142" s="215" t="s">
        <v>8</v>
      </c>
      <c r="D142" s="215" t="s">
        <v>171</v>
      </c>
      <c r="E142" s="216" t="s">
        <v>1289</v>
      </c>
      <c r="F142" s="217" t="s">
        <v>1290</v>
      </c>
      <c r="G142" s="218" t="s">
        <v>127</v>
      </c>
      <c r="H142" s="219">
        <v>16.367000000000001</v>
      </c>
      <c r="I142" s="220"/>
      <c r="J142" s="221">
        <f>ROUND(I142*H142,2)</f>
        <v>0</v>
      </c>
      <c r="K142" s="217" t="s">
        <v>175</v>
      </c>
      <c r="L142" s="46"/>
      <c r="M142" s="222" t="s">
        <v>20</v>
      </c>
      <c r="N142" s="223" t="s">
        <v>50</v>
      </c>
      <c r="O142" s="86"/>
      <c r="P142" s="224">
        <f>O142*H142</f>
        <v>0</v>
      </c>
      <c r="Q142" s="224">
        <v>5.0000000000000002E-05</v>
      </c>
      <c r="R142" s="224">
        <f>Q142*H142</f>
        <v>0.00081835000000000013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279</v>
      </c>
      <c r="AT142" s="226" t="s">
        <v>171</v>
      </c>
      <c r="AU142" s="226" t="s">
        <v>87</v>
      </c>
      <c r="AY142" s="19" t="s">
        <v>169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279</v>
      </c>
      <c r="BM142" s="226" t="s">
        <v>1291</v>
      </c>
    </row>
    <row r="143" s="2" customFormat="1">
      <c r="A143" s="40"/>
      <c r="B143" s="41"/>
      <c r="C143" s="42"/>
      <c r="D143" s="228" t="s">
        <v>178</v>
      </c>
      <c r="E143" s="42"/>
      <c r="F143" s="229" t="s">
        <v>1292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178</v>
      </c>
      <c r="AU143" s="19" t="s">
        <v>87</v>
      </c>
    </row>
    <row r="144" s="13" customFormat="1">
      <c r="A144" s="13"/>
      <c r="B144" s="233"/>
      <c r="C144" s="234"/>
      <c r="D144" s="235" t="s">
        <v>180</v>
      </c>
      <c r="E144" s="236" t="s">
        <v>20</v>
      </c>
      <c r="F144" s="237" t="s">
        <v>1293</v>
      </c>
      <c r="G144" s="234"/>
      <c r="H144" s="236" t="s">
        <v>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180</v>
      </c>
      <c r="AU144" s="243" t="s">
        <v>87</v>
      </c>
      <c r="AV144" s="13" t="s">
        <v>22</v>
      </c>
      <c r="AW144" s="13" t="s">
        <v>182</v>
      </c>
      <c r="AX144" s="13" t="s">
        <v>79</v>
      </c>
      <c r="AY144" s="243" t="s">
        <v>169</v>
      </c>
    </row>
    <row r="145" s="14" customFormat="1">
      <c r="A145" s="14"/>
      <c r="B145" s="244"/>
      <c r="C145" s="245"/>
      <c r="D145" s="235" t="s">
        <v>180</v>
      </c>
      <c r="E145" s="246" t="s">
        <v>20</v>
      </c>
      <c r="F145" s="247" t="s">
        <v>1294</v>
      </c>
      <c r="G145" s="245"/>
      <c r="H145" s="248">
        <v>16.366902182161478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180</v>
      </c>
      <c r="AU145" s="254" t="s">
        <v>87</v>
      </c>
      <c r="AV145" s="14" t="s">
        <v>87</v>
      </c>
      <c r="AW145" s="14" t="s">
        <v>182</v>
      </c>
      <c r="AX145" s="14" t="s">
        <v>79</v>
      </c>
      <c r="AY145" s="254" t="s">
        <v>169</v>
      </c>
    </row>
    <row r="146" s="2" customFormat="1" ht="21.75" customHeight="1">
      <c r="A146" s="40"/>
      <c r="B146" s="41"/>
      <c r="C146" s="267" t="s">
        <v>256</v>
      </c>
      <c r="D146" s="267" t="s">
        <v>274</v>
      </c>
      <c r="E146" s="268" t="s">
        <v>1295</v>
      </c>
      <c r="F146" s="269" t="s">
        <v>1296</v>
      </c>
      <c r="G146" s="270" t="s">
        <v>127</v>
      </c>
      <c r="H146" s="271">
        <v>3926.9830000000002</v>
      </c>
      <c r="I146" s="272"/>
      <c r="J146" s="273">
        <f>ROUND(I146*H146,2)</f>
        <v>0</v>
      </c>
      <c r="K146" s="269" t="s">
        <v>175</v>
      </c>
      <c r="L146" s="274"/>
      <c r="M146" s="275" t="s">
        <v>20</v>
      </c>
      <c r="N146" s="276" t="s">
        <v>50</v>
      </c>
      <c r="O146" s="86"/>
      <c r="P146" s="224">
        <f>O146*H146</f>
        <v>0</v>
      </c>
      <c r="Q146" s="224">
        <v>0.0020999999999999999</v>
      </c>
      <c r="R146" s="224">
        <f>Q146*H146</f>
        <v>8.2466642999999991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375</v>
      </c>
      <c r="AT146" s="226" t="s">
        <v>274</v>
      </c>
      <c r="AU146" s="226" t="s">
        <v>87</v>
      </c>
      <c r="AY146" s="19" t="s">
        <v>169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22</v>
      </c>
      <c r="BK146" s="227">
        <f>ROUND(I146*H146,2)</f>
        <v>0</v>
      </c>
      <c r="BL146" s="19" t="s">
        <v>279</v>
      </c>
      <c r="BM146" s="226" t="s">
        <v>1297</v>
      </c>
    </row>
    <row r="147" s="14" customFormat="1">
      <c r="A147" s="14"/>
      <c r="B147" s="244"/>
      <c r="C147" s="245"/>
      <c r="D147" s="235" t="s">
        <v>180</v>
      </c>
      <c r="E147" s="245"/>
      <c r="F147" s="247" t="s">
        <v>1298</v>
      </c>
      <c r="G147" s="245"/>
      <c r="H147" s="248">
        <v>3926.9830000000002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180</v>
      </c>
      <c r="AU147" s="254" t="s">
        <v>87</v>
      </c>
      <c r="AV147" s="14" t="s">
        <v>87</v>
      </c>
      <c r="AW147" s="14" t="s">
        <v>4</v>
      </c>
      <c r="AX147" s="14" t="s">
        <v>22</v>
      </c>
      <c r="AY147" s="254" t="s">
        <v>169</v>
      </c>
    </row>
    <row r="148" s="2" customFormat="1" ht="24.15" customHeight="1">
      <c r="A148" s="40"/>
      <c r="B148" s="41"/>
      <c r="C148" s="215" t="s">
        <v>266</v>
      </c>
      <c r="D148" s="215" t="s">
        <v>171</v>
      </c>
      <c r="E148" s="216" t="s">
        <v>1299</v>
      </c>
      <c r="F148" s="217" t="s">
        <v>1300</v>
      </c>
      <c r="G148" s="218" t="s">
        <v>127</v>
      </c>
      <c r="H148" s="219">
        <v>1676.4939999999999</v>
      </c>
      <c r="I148" s="220"/>
      <c r="J148" s="221">
        <f>ROUND(I148*H148,2)</f>
        <v>0</v>
      </c>
      <c r="K148" s="217" t="s">
        <v>175</v>
      </c>
      <c r="L148" s="46"/>
      <c r="M148" s="222" t="s">
        <v>20</v>
      </c>
      <c r="N148" s="223" t="s">
        <v>50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279</v>
      </c>
      <c r="AT148" s="226" t="s">
        <v>171</v>
      </c>
      <c r="AU148" s="226" t="s">
        <v>87</v>
      </c>
      <c r="AY148" s="19" t="s">
        <v>169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22</v>
      </c>
      <c r="BK148" s="227">
        <f>ROUND(I148*H148,2)</f>
        <v>0</v>
      </c>
      <c r="BL148" s="19" t="s">
        <v>279</v>
      </c>
      <c r="BM148" s="226" t="s">
        <v>1301</v>
      </c>
    </row>
    <row r="149" s="2" customFormat="1">
      <c r="A149" s="40"/>
      <c r="B149" s="41"/>
      <c r="C149" s="42"/>
      <c r="D149" s="228" t="s">
        <v>178</v>
      </c>
      <c r="E149" s="42"/>
      <c r="F149" s="229" t="s">
        <v>1302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178</v>
      </c>
      <c r="AU149" s="19" t="s">
        <v>87</v>
      </c>
    </row>
    <row r="150" s="14" customFormat="1">
      <c r="A150" s="14"/>
      <c r="B150" s="244"/>
      <c r="C150" s="245"/>
      <c r="D150" s="235" t="s">
        <v>180</v>
      </c>
      <c r="E150" s="246" t="s">
        <v>20</v>
      </c>
      <c r="F150" s="247" t="s">
        <v>1303</v>
      </c>
      <c r="G150" s="245"/>
      <c r="H150" s="248">
        <v>1676.4937666697499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180</v>
      </c>
      <c r="AU150" s="254" t="s">
        <v>87</v>
      </c>
      <c r="AV150" s="14" t="s">
        <v>87</v>
      </c>
      <c r="AW150" s="14" t="s">
        <v>182</v>
      </c>
      <c r="AX150" s="14" t="s">
        <v>79</v>
      </c>
      <c r="AY150" s="254" t="s">
        <v>169</v>
      </c>
    </row>
    <row r="151" s="2" customFormat="1" ht="16.5" customHeight="1">
      <c r="A151" s="40"/>
      <c r="B151" s="41"/>
      <c r="C151" s="267" t="s">
        <v>273</v>
      </c>
      <c r="D151" s="267" t="s">
        <v>274</v>
      </c>
      <c r="E151" s="268" t="s">
        <v>1304</v>
      </c>
      <c r="F151" s="269" t="s">
        <v>1305</v>
      </c>
      <c r="G151" s="270" t="s">
        <v>127</v>
      </c>
      <c r="H151" s="271">
        <v>1760.318</v>
      </c>
      <c r="I151" s="272"/>
      <c r="J151" s="273">
        <f>ROUND(I151*H151,2)</f>
        <v>0</v>
      </c>
      <c r="K151" s="269" t="s">
        <v>175</v>
      </c>
      <c r="L151" s="274"/>
      <c r="M151" s="275" t="s">
        <v>20</v>
      </c>
      <c r="N151" s="276" t="s">
        <v>50</v>
      </c>
      <c r="O151" s="86"/>
      <c r="P151" s="224">
        <f>O151*H151</f>
        <v>0</v>
      </c>
      <c r="Q151" s="224">
        <v>0.00029999999999999997</v>
      </c>
      <c r="R151" s="224">
        <f>Q151*H151</f>
        <v>0.52809539999999999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375</v>
      </c>
      <c r="AT151" s="226" t="s">
        <v>274</v>
      </c>
      <c r="AU151" s="226" t="s">
        <v>87</v>
      </c>
      <c r="AY151" s="19" t="s">
        <v>169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279</v>
      </c>
      <c r="BM151" s="226" t="s">
        <v>1306</v>
      </c>
    </row>
    <row r="152" s="14" customFormat="1">
      <c r="A152" s="14"/>
      <c r="B152" s="244"/>
      <c r="C152" s="245"/>
      <c r="D152" s="235" t="s">
        <v>180</v>
      </c>
      <c r="E152" s="245"/>
      <c r="F152" s="247" t="s">
        <v>1307</v>
      </c>
      <c r="G152" s="245"/>
      <c r="H152" s="248">
        <v>1760.318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180</v>
      </c>
      <c r="AU152" s="254" t="s">
        <v>87</v>
      </c>
      <c r="AV152" s="14" t="s">
        <v>87</v>
      </c>
      <c r="AW152" s="14" t="s">
        <v>4</v>
      </c>
      <c r="AX152" s="14" t="s">
        <v>22</v>
      </c>
      <c r="AY152" s="254" t="s">
        <v>169</v>
      </c>
    </row>
    <row r="153" s="2" customFormat="1" ht="44.25" customHeight="1">
      <c r="A153" s="40"/>
      <c r="B153" s="41"/>
      <c r="C153" s="215" t="s">
        <v>279</v>
      </c>
      <c r="D153" s="215" t="s">
        <v>171</v>
      </c>
      <c r="E153" s="216" t="s">
        <v>389</v>
      </c>
      <c r="F153" s="217" t="s">
        <v>390</v>
      </c>
      <c r="G153" s="218" t="s">
        <v>391</v>
      </c>
      <c r="H153" s="277"/>
      <c r="I153" s="220"/>
      <c r="J153" s="221">
        <f>ROUND(I153*H153,2)</f>
        <v>0</v>
      </c>
      <c r="K153" s="217" t="s">
        <v>175</v>
      </c>
      <c r="L153" s="46"/>
      <c r="M153" s="222" t="s">
        <v>20</v>
      </c>
      <c r="N153" s="223" t="s">
        <v>50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279</v>
      </c>
      <c r="AT153" s="226" t="s">
        <v>171</v>
      </c>
      <c r="AU153" s="226" t="s">
        <v>87</v>
      </c>
      <c r="AY153" s="19" t="s">
        <v>169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22</v>
      </c>
      <c r="BK153" s="227">
        <f>ROUND(I153*H153,2)</f>
        <v>0</v>
      </c>
      <c r="BL153" s="19" t="s">
        <v>279</v>
      </c>
      <c r="BM153" s="226" t="s">
        <v>1308</v>
      </c>
    </row>
    <row r="154" s="2" customFormat="1">
      <c r="A154" s="40"/>
      <c r="B154" s="41"/>
      <c r="C154" s="42"/>
      <c r="D154" s="228" t="s">
        <v>178</v>
      </c>
      <c r="E154" s="42"/>
      <c r="F154" s="229" t="s">
        <v>393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178</v>
      </c>
      <c r="AU154" s="19" t="s">
        <v>87</v>
      </c>
    </row>
    <row r="155" s="2" customFormat="1" ht="55.5" customHeight="1">
      <c r="A155" s="40"/>
      <c r="B155" s="41"/>
      <c r="C155" s="215" t="s">
        <v>286</v>
      </c>
      <c r="D155" s="215" t="s">
        <v>171</v>
      </c>
      <c r="E155" s="216" t="s">
        <v>395</v>
      </c>
      <c r="F155" s="217" t="s">
        <v>396</v>
      </c>
      <c r="G155" s="218" t="s">
        <v>391</v>
      </c>
      <c r="H155" s="277"/>
      <c r="I155" s="220"/>
      <c r="J155" s="221">
        <f>ROUND(I155*H155,2)</f>
        <v>0</v>
      </c>
      <c r="K155" s="217" t="s">
        <v>175</v>
      </c>
      <c r="L155" s="46"/>
      <c r="M155" s="222" t="s">
        <v>20</v>
      </c>
      <c r="N155" s="223" t="s">
        <v>50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279</v>
      </c>
      <c r="AT155" s="226" t="s">
        <v>171</v>
      </c>
      <c r="AU155" s="226" t="s">
        <v>87</v>
      </c>
      <c r="AY155" s="19" t="s">
        <v>169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22</v>
      </c>
      <c r="BK155" s="227">
        <f>ROUND(I155*H155,2)</f>
        <v>0</v>
      </c>
      <c r="BL155" s="19" t="s">
        <v>279</v>
      </c>
      <c r="BM155" s="226" t="s">
        <v>1309</v>
      </c>
    </row>
    <row r="156" s="2" customFormat="1">
      <c r="A156" s="40"/>
      <c r="B156" s="41"/>
      <c r="C156" s="42"/>
      <c r="D156" s="228" t="s">
        <v>178</v>
      </c>
      <c r="E156" s="42"/>
      <c r="F156" s="229" t="s">
        <v>398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178</v>
      </c>
      <c r="AU156" s="19" t="s">
        <v>87</v>
      </c>
    </row>
    <row r="157" s="12" customFormat="1" ht="22.8" customHeight="1">
      <c r="A157" s="12"/>
      <c r="B157" s="199"/>
      <c r="C157" s="200"/>
      <c r="D157" s="201" t="s">
        <v>78</v>
      </c>
      <c r="E157" s="213" t="s">
        <v>399</v>
      </c>
      <c r="F157" s="213" t="s">
        <v>400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SUM(P158:P185)</f>
        <v>0</v>
      </c>
      <c r="Q157" s="207"/>
      <c r="R157" s="208">
        <f>SUM(R158:R185)</f>
        <v>9.4600163000000013</v>
      </c>
      <c r="S157" s="207"/>
      <c r="T157" s="209">
        <f>SUM(T158:T185)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87</v>
      </c>
      <c r="AT157" s="211" t="s">
        <v>78</v>
      </c>
      <c r="AU157" s="211" t="s">
        <v>22</v>
      </c>
      <c r="AY157" s="210" t="s">
        <v>169</v>
      </c>
      <c r="BK157" s="212">
        <f>SUM(BK158:BK185)</f>
        <v>0</v>
      </c>
    </row>
    <row r="158" s="2" customFormat="1" ht="37.8" customHeight="1">
      <c r="A158" s="40"/>
      <c r="B158" s="41"/>
      <c r="C158" s="215" t="s">
        <v>292</v>
      </c>
      <c r="D158" s="215" t="s">
        <v>171</v>
      </c>
      <c r="E158" s="216" t="s">
        <v>402</v>
      </c>
      <c r="F158" s="217" t="s">
        <v>403</v>
      </c>
      <c r="G158" s="218" t="s">
        <v>127</v>
      </c>
      <c r="H158" s="219">
        <v>1676.4939999999999</v>
      </c>
      <c r="I158" s="220"/>
      <c r="J158" s="221">
        <f>ROUND(I158*H158,2)</f>
        <v>0</v>
      </c>
      <c r="K158" s="217" t="s">
        <v>175</v>
      </c>
      <c r="L158" s="46"/>
      <c r="M158" s="222" t="s">
        <v>20</v>
      </c>
      <c r="N158" s="223" t="s">
        <v>50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279</v>
      </c>
      <c r="AT158" s="226" t="s">
        <v>171</v>
      </c>
      <c r="AU158" s="226" t="s">
        <v>87</v>
      </c>
      <c r="AY158" s="19" t="s">
        <v>169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22</v>
      </c>
      <c r="BK158" s="227">
        <f>ROUND(I158*H158,2)</f>
        <v>0</v>
      </c>
      <c r="BL158" s="19" t="s">
        <v>279</v>
      </c>
      <c r="BM158" s="226" t="s">
        <v>1310</v>
      </c>
    </row>
    <row r="159" s="2" customFormat="1">
      <c r="A159" s="40"/>
      <c r="B159" s="41"/>
      <c r="C159" s="42"/>
      <c r="D159" s="228" t="s">
        <v>178</v>
      </c>
      <c r="E159" s="42"/>
      <c r="F159" s="229" t="s">
        <v>405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178</v>
      </c>
      <c r="AU159" s="19" t="s">
        <v>87</v>
      </c>
    </row>
    <row r="160" s="14" customFormat="1">
      <c r="A160" s="14"/>
      <c r="B160" s="244"/>
      <c r="C160" s="245"/>
      <c r="D160" s="235" t="s">
        <v>180</v>
      </c>
      <c r="E160" s="246" t="s">
        <v>20</v>
      </c>
      <c r="F160" s="247" t="s">
        <v>1311</v>
      </c>
      <c r="G160" s="245"/>
      <c r="H160" s="248">
        <v>1676.4937666697499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180</v>
      </c>
      <c r="AU160" s="254" t="s">
        <v>87</v>
      </c>
      <c r="AV160" s="14" t="s">
        <v>87</v>
      </c>
      <c r="AW160" s="14" t="s">
        <v>182</v>
      </c>
      <c r="AX160" s="14" t="s">
        <v>79</v>
      </c>
      <c r="AY160" s="254" t="s">
        <v>169</v>
      </c>
    </row>
    <row r="161" s="2" customFormat="1" ht="24.15" customHeight="1">
      <c r="A161" s="40"/>
      <c r="B161" s="41"/>
      <c r="C161" s="267" t="s">
        <v>300</v>
      </c>
      <c r="D161" s="267" t="s">
        <v>274</v>
      </c>
      <c r="E161" s="268" t="s">
        <v>1312</v>
      </c>
      <c r="F161" s="269" t="s">
        <v>1313</v>
      </c>
      <c r="G161" s="270" t="s">
        <v>127</v>
      </c>
      <c r="H161" s="271">
        <v>1760.318</v>
      </c>
      <c r="I161" s="272"/>
      <c r="J161" s="273">
        <f>ROUND(I161*H161,2)</f>
        <v>0</v>
      </c>
      <c r="K161" s="269" t="s">
        <v>175</v>
      </c>
      <c r="L161" s="274"/>
      <c r="M161" s="275" t="s">
        <v>20</v>
      </c>
      <c r="N161" s="276" t="s">
        <v>50</v>
      </c>
      <c r="O161" s="86"/>
      <c r="P161" s="224">
        <f>O161*H161</f>
        <v>0</v>
      </c>
      <c r="Q161" s="224">
        <v>0.0035000000000000001</v>
      </c>
      <c r="R161" s="224">
        <f>Q161*H161</f>
        <v>6.1611130000000003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375</v>
      </c>
      <c r="AT161" s="226" t="s">
        <v>274</v>
      </c>
      <c r="AU161" s="226" t="s">
        <v>87</v>
      </c>
      <c r="AY161" s="19" t="s">
        <v>169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22</v>
      </c>
      <c r="BK161" s="227">
        <f>ROUND(I161*H161,2)</f>
        <v>0</v>
      </c>
      <c r="BL161" s="19" t="s">
        <v>279</v>
      </c>
      <c r="BM161" s="226" t="s">
        <v>1314</v>
      </c>
    </row>
    <row r="162" s="14" customFormat="1">
      <c r="A162" s="14"/>
      <c r="B162" s="244"/>
      <c r="C162" s="245"/>
      <c r="D162" s="235" t="s">
        <v>180</v>
      </c>
      <c r="E162" s="245"/>
      <c r="F162" s="247" t="s">
        <v>1307</v>
      </c>
      <c r="G162" s="245"/>
      <c r="H162" s="248">
        <v>1760.318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180</v>
      </c>
      <c r="AU162" s="254" t="s">
        <v>87</v>
      </c>
      <c r="AV162" s="14" t="s">
        <v>87</v>
      </c>
      <c r="AW162" s="14" t="s">
        <v>4</v>
      </c>
      <c r="AX162" s="14" t="s">
        <v>22</v>
      </c>
      <c r="AY162" s="254" t="s">
        <v>169</v>
      </c>
    </row>
    <row r="163" s="2" customFormat="1" ht="44.25" customHeight="1">
      <c r="A163" s="40"/>
      <c r="B163" s="41"/>
      <c r="C163" s="215" t="s">
        <v>307</v>
      </c>
      <c r="D163" s="215" t="s">
        <v>171</v>
      </c>
      <c r="E163" s="216" t="s">
        <v>1315</v>
      </c>
      <c r="F163" s="217" t="s">
        <v>1316</v>
      </c>
      <c r="G163" s="218" t="s">
        <v>127</v>
      </c>
      <c r="H163" s="219">
        <v>29.460000000000001</v>
      </c>
      <c r="I163" s="220"/>
      <c r="J163" s="221">
        <f>ROUND(I163*H163,2)</f>
        <v>0</v>
      </c>
      <c r="K163" s="217" t="s">
        <v>175</v>
      </c>
      <c r="L163" s="46"/>
      <c r="M163" s="222" t="s">
        <v>20</v>
      </c>
      <c r="N163" s="223" t="s">
        <v>50</v>
      </c>
      <c r="O163" s="86"/>
      <c r="P163" s="224">
        <f>O163*H163</f>
        <v>0</v>
      </c>
      <c r="Q163" s="224">
        <v>3.0000000000000001E-05</v>
      </c>
      <c r="R163" s="224">
        <f>Q163*H163</f>
        <v>0.00088380000000000002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279</v>
      </c>
      <c r="AT163" s="226" t="s">
        <v>171</v>
      </c>
      <c r="AU163" s="226" t="s">
        <v>87</v>
      </c>
      <c r="AY163" s="19" t="s">
        <v>169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22</v>
      </c>
      <c r="BK163" s="227">
        <f>ROUND(I163*H163,2)</f>
        <v>0</v>
      </c>
      <c r="BL163" s="19" t="s">
        <v>279</v>
      </c>
      <c r="BM163" s="226" t="s">
        <v>1317</v>
      </c>
    </row>
    <row r="164" s="2" customFormat="1">
      <c r="A164" s="40"/>
      <c r="B164" s="41"/>
      <c r="C164" s="42"/>
      <c r="D164" s="228" t="s">
        <v>178</v>
      </c>
      <c r="E164" s="42"/>
      <c r="F164" s="229" t="s">
        <v>1318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178</v>
      </c>
      <c r="AU164" s="19" t="s">
        <v>87</v>
      </c>
    </row>
    <row r="165" s="13" customFormat="1">
      <c r="A165" s="13"/>
      <c r="B165" s="233"/>
      <c r="C165" s="234"/>
      <c r="D165" s="235" t="s">
        <v>180</v>
      </c>
      <c r="E165" s="236" t="s">
        <v>20</v>
      </c>
      <c r="F165" s="237" t="s">
        <v>1319</v>
      </c>
      <c r="G165" s="234"/>
      <c r="H165" s="236" t="s">
        <v>20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180</v>
      </c>
      <c r="AU165" s="243" t="s">
        <v>87</v>
      </c>
      <c r="AV165" s="13" t="s">
        <v>22</v>
      </c>
      <c r="AW165" s="13" t="s">
        <v>182</v>
      </c>
      <c r="AX165" s="13" t="s">
        <v>79</v>
      </c>
      <c r="AY165" s="243" t="s">
        <v>169</v>
      </c>
    </row>
    <row r="166" s="14" customFormat="1">
      <c r="A166" s="14"/>
      <c r="B166" s="244"/>
      <c r="C166" s="245"/>
      <c r="D166" s="235" t="s">
        <v>180</v>
      </c>
      <c r="E166" s="246" t="s">
        <v>20</v>
      </c>
      <c r="F166" s="247" t="s">
        <v>1320</v>
      </c>
      <c r="G166" s="245"/>
      <c r="H166" s="248">
        <v>29.460423927890663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180</v>
      </c>
      <c r="AU166" s="254" t="s">
        <v>87</v>
      </c>
      <c r="AV166" s="14" t="s">
        <v>87</v>
      </c>
      <c r="AW166" s="14" t="s">
        <v>182</v>
      </c>
      <c r="AX166" s="14" t="s">
        <v>79</v>
      </c>
      <c r="AY166" s="254" t="s">
        <v>169</v>
      </c>
    </row>
    <row r="167" s="15" customFormat="1">
      <c r="A167" s="15"/>
      <c r="B167" s="255"/>
      <c r="C167" s="256"/>
      <c r="D167" s="235" t="s">
        <v>180</v>
      </c>
      <c r="E167" s="257" t="s">
        <v>20</v>
      </c>
      <c r="F167" s="258" t="s">
        <v>184</v>
      </c>
      <c r="G167" s="256"/>
      <c r="H167" s="259">
        <v>29.460423927890663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180</v>
      </c>
      <c r="AU167" s="265" t="s">
        <v>87</v>
      </c>
      <c r="AV167" s="15" t="s">
        <v>176</v>
      </c>
      <c r="AW167" s="15" t="s">
        <v>4</v>
      </c>
      <c r="AX167" s="15" t="s">
        <v>22</v>
      </c>
      <c r="AY167" s="265" t="s">
        <v>169</v>
      </c>
    </row>
    <row r="168" s="2" customFormat="1" ht="24.15" customHeight="1">
      <c r="A168" s="40"/>
      <c r="B168" s="41"/>
      <c r="C168" s="267" t="s">
        <v>7</v>
      </c>
      <c r="D168" s="267" t="s">
        <v>274</v>
      </c>
      <c r="E168" s="268" t="s">
        <v>1321</v>
      </c>
      <c r="F168" s="269" t="s">
        <v>1322</v>
      </c>
      <c r="G168" s="270" t="s">
        <v>127</v>
      </c>
      <c r="H168" s="271">
        <v>34.762999999999998</v>
      </c>
      <c r="I168" s="272"/>
      <c r="J168" s="273">
        <f>ROUND(I168*H168,2)</f>
        <v>0</v>
      </c>
      <c r="K168" s="269" t="s">
        <v>175</v>
      </c>
      <c r="L168" s="274"/>
      <c r="M168" s="275" t="s">
        <v>20</v>
      </c>
      <c r="N168" s="276" t="s">
        <v>50</v>
      </c>
      <c r="O168" s="86"/>
      <c r="P168" s="224">
        <f>O168*H168</f>
        <v>0</v>
      </c>
      <c r="Q168" s="224">
        <v>0.0044999999999999997</v>
      </c>
      <c r="R168" s="224">
        <f>Q168*H168</f>
        <v>0.15643349999999998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375</v>
      </c>
      <c r="AT168" s="226" t="s">
        <v>274</v>
      </c>
      <c r="AU168" s="226" t="s">
        <v>87</v>
      </c>
      <c r="AY168" s="19" t="s">
        <v>169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22</v>
      </c>
      <c r="BK168" s="227">
        <f>ROUND(I168*H168,2)</f>
        <v>0</v>
      </c>
      <c r="BL168" s="19" t="s">
        <v>279</v>
      </c>
      <c r="BM168" s="226" t="s">
        <v>1323</v>
      </c>
    </row>
    <row r="169" s="14" customFormat="1">
      <c r="A169" s="14"/>
      <c r="B169" s="244"/>
      <c r="C169" s="245"/>
      <c r="D169" s="235" t="s">
        <v>180</v>
      </c>
      <c r="E169" s="245"/>
      <c r="F169" s="247" t="s">
        <v>1324</v>
      </c>
      <c r="G169" s="245"/>
      <c r="H169" s="248">
        <v>34.762999999999998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180</v>
      </c>
      <c r="AU169" s="254" t="s">
        <v>87</v>
      </c>
      <c r="AV169" s="14" t="s">
        <v>87</v>
      </c>
      <c r="AW169" s="14" t="s">
        <v>4</v>
      </c>
      <c r="AX169" s="14" t="s">
        <v>22</v>
      </c>
      <c r="AY169" s="254" t="s">
        <v>169</v>
      </c>
    </row>
    <row r="170" s="2" customFormat="1" ht="44.25" customHeight="1">
      <c r="A170" s="40"/>
      <c r="B170" s="41"/>
      <c r="C170" s="215" t="s">
        <v>321</v>
      </c>
      <c r="D170" s="215" t="s">
        <v>171</v>
      </c>
      <c r="E170" s="216" t="s">
        <v>1325</v>
      </c>
      <c r="F170" s="217" t="s">
        <v>1326</v>
      </c>
      <c r="G170" s="218" t="s">
        <v>127</v>
      </c>
      <c r="H170" s="219">
        <v>5062.2150000000001</v>
      </c>
      <c r="I170" s="220"/>
      <c r="J170" s="221">
        <f>ROUND(I170*H170,2)</f>
        <v>0</v>
      </c>
      <c r="K170" s="217" t="s">
        <v>175</v>
      </c>
      <c r="L170" s="46"/>
      <c r="M170" s="222" t="s">
        <v>20</v>
      </c>
      <c r="N170" s="223" t="s">
        <v>50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279</v>
      </c>
      <c r="AT170" s="226" t="s">
        <v>171</v>
      </c>
      <c r="AU170" s="226" t="s">
        <v>87</v>
      </c>
      <c r="AY170" s="19" t="s">
        <v>169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22</v>
      </c>
      <c r="BK170" s="227">
        <f>ROUND(I170*H170,2)</f>
        <v>0</v>
      </c>
      <c r="BL170" s="19" t="s">
        <v>279</v>
      </c>
      <c r="BM170" s="226" t="s">
        <v>1327</v>
      </c>
    </row>
    <row r="171" s="2" customFormat="1">
      <c r="A171" s="40"/>
      <c r="B171" s="41"/>
      <c r="C171" s="42"/>
      <c r="D171" s="228" t="s">
        <v>178</v>
      </c>
      <c r="E171" s="42"/>
      <c r="F171" s="229" t="s">
        <v>1328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178</v>
      </c>
      <c r="AU171" s="19" t="s">
        <v>87</v>
      </c>
    </row>
    <row r="172" s="14" customFormat="1">
      <c r="A172" s="14"/>
      <c r="B172" s="244"/>
      <c r="C172" s="245"/>
      <c r="D172" s="235" t="s">
        <v>180</v>
      </c>
      <c r="E172" s="246" t="s">
        <v>20</v>
      </c>
      <c r="F172" s="247" t="s">
        <v>1329</v>
      </c>
      <c r="G172" s="245"/>
      <c r="H172" s="248">
        <v>5029.4813000092499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180</v>
      </c>
      <c r="AU172" s="254" t="s">
        <v>87</v>
      </c>
      <c r="AV172" s="14" t="s">
        <v>87</v>
      </c>
      <c r="AW172" s="14" t="s">
        <v>182</v>
      </c>
      <c r="AX172" s="14" t="s">
        <v>79</v>
      </c>
      <c r="AY172" s="254" t="s">
        <v>169</v>
      </c>
    </row>
    <row r="173" s="13" customFormat="1">
      <c r="A173" s="13"/>
      <c r="B173" s="233"/>
      <c r="C173" s="234"/>
      <c r="D173" s="235" t="s">
        <v>180</v>
      </c>
      <c r="E173" s="236" t="s">
        <v>20</v>
      </c>
      <c r="F173" s="237" t="s">
        <v>1293</v>
      </c>
      <c r="G173" s="234"/>
      <c r="H173" s="236" t="s">
        <v>20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180</v>
      </c>
      <c r="AU173" s="243" t="s">
        <v>87</v>
      </c>
      <c r="AV173" s="13" t="s">
        <v>22</v>
      </c>
      <c r="AW173" s="13" t="s">
        <v>182</v>
      </c>
      <c r="AX173" s="13" t="s">
        <v>79</v>
      </c>
      <c r="AY173" s="243" t="s">
        <v>169</v>
      </c>
    </row>
    <row r="174" s="14" customFormat="1">
      <c r="A174" s="14"/>
      <c r="B174" s="244"/>
      <c r="C174" s="245"/>
      <c r="D174" s="235" t="s">
        <v>180</v>
      </c>
      <c r="E174" s="246" t="s">
        <v>20</v>
      </c>
      <c r="F174" s="247" t="s">
        <v>1330</v>
      </c>
      <c r="G174" s="245"/>
      <c r="H174" s="248">
        <v>32.733804364322957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180</v>
      </c>
      <c r="AU174" s="254" t="s">
        <v>87</v>
      </c>
      <c r="AV174" s="14" t="s">
        <v>87</v>
      </c>
      <c r="AW174" s="14" t="s">
        <v>182</v>
      </c>
      <c r="AX174" s="14" t="s">
        <v>79</v>
      </c>
      <c r="AY174" s="254" t="s">
        <v>169</v>
      </c>
    </row>
    <row r="175" s="2" customFormat="1" ht="16.5" customHeight="1">
      <c r="A175" s="40"/>
      <c r="B175" s="41"/>
      <c r="C175" s="267" t="s">
        <v>327</v>
      </c>
      <c r="D175" s="267" t="s">
        <v>274</v>
      </c>
      <c r="E175" s="268" t="s">
        <v>1331</v>
      </c>
      <c r="F175" s="269" t="s">
        <v>1332</v>
      </c>
      <c r="G175" s="270" t="s">
        <v>127</v>
      </c>
      <c r="H175" s="271">
        <v>5900.0119999999997</v>
      </c>
      <c r="I175" s="272"/>
      <c r="J175" s="273">
        <f>ROUND(I175*H175,2)</f>
        <v>0</v>
      </c>
      <c r="K175" s="269" t="s">
        <v>175</v>
      </c>
      <c r="L175" s="274"/>
      <c r="M175" s="275" t="s">
        <v>20</v>
      </c>
      <c r="N175" s="276" t="s">
        <v>50</v>
      </c>
      <c r="O175" s="86"/>
      <c r="P175" s="224">
        <f>O175*H175</f>
        <v>0</v>
      </c>
      <c r="Q175" s="224">
        <v>0.00040000000000000002</v>
      </c>
      <c r="R175" s="224">
        <f>Q175*H175</f>
        <v>2.3600048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375</v>
      </c>
      <c r="AT175" s="226" t="s">
        <v>274</v>
      </c>
      <c r="AU175" s="226" t="s">
        <v>87</v>
      </c>
      <c r="AY175" s="19" t="s">
        <v>169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22</v>
      </c>
      <c r="BK175" s="227">
        <f>ROUND(I175*H175,2)</f>
        <v>0</v>
      </c>
      <c r="BL175" s="19" t="s">
        <v>279</v>
      </c>
      <c r="BM175" s="226" t="s">
        <v>1333</v>
      </c>
    </row>
    <row r="176" s="14" customFormat="1">
      <c r="A176" s="14"/>
      <c r="B176" s="244"/>
      <c r="C176" s="245"/>
      <c r="D176" s="235" t="s">
        <v>180</v>
      </c>
      <c r="E176" s="245"/>
      <c r="F176" s="247" t="s">
        <v>1334</v>
      </c>
      <c r="G176" s="245"/>
      <c r="H176" s="248">
        <v>5900.0119999999997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180</v>
      </c>
      <c r="AU176" s="254" t="s">
        <v>87</v>
      </c>
      <c r="AV176" s="14" t="s">
        <v>87</v>
      </c>
      <c r="AW176" s="14" t="s">
        <v>4</v>
      </c>
      <c r="AX176" s="14" t="s">
        <v>22</v>
      </c>
      <c r="AY176" s="254" t="s">
        <v>169</v>
      </c>
    </row>
    <row r="177" s="2" customFormat="1" ht="44.25" customHeight="1">
      <c r="A177" s="40"/>
      <c r="B177" s="41"/>
      <c r="C177" s="215" t="s">
        <v>333</v>
      </c>
      <c r="D177" s="215" t="s">
        <v>171</v>
      </c>
      <c r="E177" s="216" t="s">
        <v>1325</v>
      </c>
      <c r="F177" s="217" t="s">
        <v>1326</v>
      </c>
      <c r="G177" s="218" t="s">
        <v>127</v>
      </c>
      <c r="H177" s="219">
        <v>1676.4939999999999</v>
      </c>
      <c r="I177" s="220"/>
      <c r="J177" s="221">
        <f>ROUND(I177*H177,2)</f>
        <v>0</v>
      </c>
      <c r="K177" s="217" t="s">
        <v>175</v>
      </c>
      <c r="L177" s="46"/>
      <c r="M177" s="222" t="s">
        <v>20</v>
      </c>
      <c r="N177" s="223" t="s">
        <v>50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279</v>
      </c>
      <c r="AT177" s="226" t="s">
        <v>171</v>
      </c>
      <c r="AU177" s="226" t="s">
        <v>87</v>
      </c>
      <c r="AY177" s="19" t="s">
        <v>169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22</v>
      </c>
      <c r="BK177" s="227">
        <f>ROUND(I177*H177,2)</f>
        <v>0</v>
      </c>
      <c r="BL177" s="19" t="s">
        <v>279</v>
      </c>
      <c r="BM177" s="226" t="s">
        <v>1335</v>
      </c>
    </row>
    <row r="178" s="2" customFormat="1">
      <c r="A178" s="40"/>
      <c r="B178" s="41"/>
      <c r="C178" s="42"/>
      <c r="D178" s="228" t="s">
        <v>178</v>
      </c>
      <c r="E178" s="42"/>
      <c r="F178" s="229" t="s">
        <v>1328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178</v>
      </c>
      <c r="AU178" s="19" t="s">
        <v>87</v>
      </c>
    </row>
    <row r="179" s="14" customFormat="1">
      <c r="A179" s="14"/>
      <c r="B179" s="244"/>
      <c r="C179" s="245"/>
      <c r="D179" s="235" t="s">
        <v>180</v>
      </c>
      <c r="E179" s="246" t="s">
        <v>20</v>
      </c>
      <c r="F179" s="247" t="s">
        <v>1336</v>
      </c>
      <c r="G179" s="245"/>
      <c r="H179" s="248">
        <v>1676.4937666697499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180</v>
      </c>
      <c r="AU179" s="254" t="s">
        <v>87</v>
      </c>
      <c r="AV179" s="14" t="s">
        <v>87</v>
      </c>
      <c r="AW179" s="14" t="s">
        <v>182</v>
      </c>
      <c r="AX179" s="14" t="s">
        <v>79</v>
      </c>
      <c r="AY179" s="254" t="s">
        <v>169</v>
      </c>
    </row>
    <row r="180" s="2" customFormat="1" ht="24.15" customHeight="1">
      <c r="A180" s="40"/>
      <c r="B180" s="41"/>
      <c r="C180" s="267" t="s">
        <v>338</v>
      </c>
      <c r="D180" s="267" t="s">
        <v>274</v>
      </c>
      <c r="E180" s="268" t="s">
        <v>1337</v>
      </c>
      <c r="F180" s="269" t="s">
        <v>1338</v>
      </c>
      <c r="G180" s="270" t="s">
        <v>127</v>
      </c>
      <c r="H180" s="271">
        <v>1953.953</v>
      </c>
      <c r="I180" s="272"/>
      <c r="J180" s="273">
        <f>ROUND(I180*H180,2)</f>
        <v>0</v>
      </c>
      <c r="K180" s="269" t="s">
        <v>175</v>
      </c>
      <c r="L180" s="274"/>
      <c r="M180" s="275" t="s">
        <v>20</v>
      </c>
      <c r="N180" s="276" t="s">
        <v>50</v>
      </c>
      <c r="O180" s="86"/>
      <c r="P180" s="224">
        <f>O180*H180</f>
        <v>0</v>
      </c>
      <c r="Q180" s="224">
        <v>0.00040000000000000002</v>
      </c>
      <c r="R180" s="224">
        <f>Q180*H180</f>
        <v>0.78158119999999998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375</v>
      </c>
      <c r="AT180" s="226" t="s">
        <v>274</v>
      </c>
      <c r="AU180" s="226" t="s">
        <v>87</v>
      </c>
      <c r="AY180" s="19" t="s">
        <v>169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22</v>
      </c>
      <c r="BK180" s="227">
        <f>ROUND(I180*H180,2)</f>
        <v>0</v>
      </c>
      <c r="BL180" s="19" t="s">
        <v>279</v>
      </c>
      <c r="BM180" s="226" t="s">
        <v>1339</v>
      </c>
    </row>
    <row r="181" s="14" customFormat="1">
      <c r="A181" s="14"/>
      <c r="B181" s="244"/>
      <c r="C181" s="245"/>
      <c r="D181" s="235" t="s">
        <v>180</v>
      </c>
      <c r="E181" s="245"/>
      <c r="F181" s="247" t="s">
        <v>1340</v>
      </c>
      <c r="G181" s="245"/>
      <c r="H181" s="248">
        <v>1953.953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180</v>
      </c>
      <c r="AU181" s="254" t="s">
        <v>87</v>
      </c>
      <c r="AV181" s="14" t="s">
        <v>87</v>
      </c>
      <c r="AW181" s="14" t="s">
        <v>4</v>
      </c>
      <c r="AX181" s="14" t="s">
        <v>22</v>
      </c>
      <c r="AY181" s="254" t="s">
        <v>169</v>
      </c>
    </row>
    <row r="182" s="2" customFormat="1" ht="44.25" customHeight="1">
      <c r="A182" s="40"/>
      <c r="B182" s="41"/>
      <c r="C182" s="215" t="s">
        <v>344</v>
      </c>
      <c r="D182" s="215" t="s">
        <v>171</v>
      </c>
      <c r="E182" s="216" t="s">
        <v>426</v>
      </c>
      <c r="F182" s="217" t="s">
        <v>427</v>
      </c>
      <c r="G182" s="218" t="s">
        <v>391</v>
      </c>
      <c r="H182" s="277"/>
      <c r="I182" s="220"/>
      <c r="J182" s="221">
        <f>ROUND(I182*H182,2)</f>
        <v>0</v>
      </c>
      <c r="K182" s="217" t="s">
        <v>175</v>
      </c>
      <c r="L182" s="46"/>
      <c r="M182" s="222" t="s">
        <v>20</v>
      </c>
      <c r="N182" s="223" t="s">
        <v>50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279</v>
      </c>
      <c r="AT182" s="226" t="s">
        <v>171</v>
      </c>
      <c r="AU182" s="226" t="s">
        <v>87</v>
      </c>
      <c r="AY182" s="19" t="s">
        <v>169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22</v>
      </c>
      <c r="BK182" s="227">
        <f>ROUND(I182*H182,2)</f>
        <v>0</v>
      </c>
      <c r="BL182" s="19" t="s">
        <v>279</v>
      </c>
      <c r="BM182" s="226" t="s">
        <v>1341</v>
      </c>
    </row>
    <row r="183" s="2" customFormat="1">
      <c r="A183" s="40"/>
      <c r="B183" s="41"/>
      <c r="C183" s="42"/>
      <c r="D183" s="228" t="s">
        <v>178</v>
      </c>
      <c r="E183" s="42"/>
      <c r="F183" s="229" t="s">
        <v>429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178</v>
      </c>
      <c r="AU183" s="19" t="s">
        <v>87</v>
      </c>
    </row>
    <row r="184" s="2" customFormat="1" ht="49.05" customHeight="1">
      <c r="A184" s="40"/>
      <c r="B184" s="41"/>
      <c r="C184" s="215" t="s">
        <v>351</v>
      </c>
      <c r="D184" s="215" t="s">
        <v>171</v>
      </c>
      <c r="E184" s="216" t="s">
        <v>431</v>
      </c>
      <c r="F184" s="217" t="s">
        <v>432</v>
      </c>
      <c r="G184" s="218" t="s">
        <v>391</v>
      </c>
      <c r="H184" s="277"/>
      <c r="I184" s="220"/>
      <c r="J184" s="221">
        <f>ROUND(I184*H184,2)</f>
        <v>0</v>
      </c>
      <c r="K184" s="217" t="s">
        <v>175</v>
      </c>
      <c r="L184" s="46"/>
      <c r="M184" s="222" t="s">
        <v>20</v>
      </c>
      <c r="N184" s="223" t="s">
        <v>50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279</v>
      </c>
      <c r="AT184" s="226" t="s">
        <v>171</v>
      </c>
      <c r="AU184" s="226" t="s">
        <v>87</v>
      </c>
      <c r="AY184" s="19" t="s">
        <v>169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22</v>
      </c>
      <c r="BK184" s="227">
        <f>ROUND(I184*H184,2)</f>
        <v>0</v>
      </c>
      <c r="BL184" s="19" t="s">
        <v>279</v>
      </c>
      <c r="BM184" s="226" t="s">
        <v>1342</v>
      </c>
    </row>
    <row r="185" s="2" customFormat="1">
      <c r="A185" s="40"/>
      <c r="B185" s="41"/>
      <c r="C185" s="42"/>
      <c r="D185" s="228" t="s">
        <v>178</v>
      </c>
      <c r="E185" s="42"/>
      <c r="F185" s="229" t="s">
        <v>434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87</v>
      </c>
    </row>
    <row r="186" s="12" customFormat="1" ht="22.8" customHeight="1">
      <c r="A186" s="12"/>
      <c r="B186" s="199"/>
      <c r="C186" s="200"/>
      <c r="D186" s="201" t="s">
        <v>78</v>
      </c>
      <c r="E186" s="213" t="s">
        <v>1343</v>
      </c>
      <c r="F186" s="213" t="s">
        <v>1344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SUM(P187:P194)</f>
        <v>0</v>
      </c>
      <c r="Q186" s="207"/>
      <c r="R186" s="208">
        <f>SUM(R187:R194)</f>
        <v>0.28151068000000001</v>
      </c>
      <c r="S186" s="207"/>
      <c r="T186" s="209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87</v>
      </c>
      <c r="AT186" s="211" t="s">
        <v>78</v>
      </c>
      <c r="AU186" s="211" t="s">
        <v>22</v>
      </c>
      <c r="AY186" s="210" t="s">
        <v>169</v>
      </c>
      <c r="BK186" s="212">
        <f>SUM(BK187:BK194)</f>
        <v>0</v>
      </c>
    </row>
    <row r="187" s="2" customFormat="1" ht="33" customHeight="1">
      <c r="A187" s="40"/>
      <c r="B187" s="41"/>
      <c r="C187" s="215" t="s">
        <v>356</v>
      </c>
      <c r="D187" s="215" t="s">
        <v>171</v>
      </c>
      <c r="E187" s="216" t="s">
        <v>1345</v>
      </c>
      <c r="F187" s="217" t="s">
        <v>1346</v>
      </c>
      <c r="G187" s="218" t="s">
        <v>251</v>
      </c>
      <c r="H187" s="219">
        <v>163.66900000000001</v>
      </c>
      <c r="I187" s="220"/>
      <c r="J187" s="221">
        <f>ROUND(I187*H187,2)</f>
        <v>0</v>
      </c>
      <c r="K187" s="217" t="s">
        <v>175</v>
      </c>
      <c r="L187" s="46"/>
      <c r="M187" s="222" t="s">
        <v>20</v>
      </c>
      <c r="N187" s="223" t="s">
        <v>50</v>
      </c>
      <c r="O187" s="86"/>
      <c r="P187" s="224">
        <f>O187*H187</f>
        <v>0</v>
      </c>
      <c r="Q187" s="224">
        <v>0.00172</v>
      </c>
      <c r="R187" s="224">
        <f>Q187*H187</f>
        <v>0.28151068000000001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279</v>
      </c>
      <c r="AT187" s="226" t="s">
        <v>171</v>
      </c>
      <c r="AU187" s="226" t="s">
        <v>87</v>
      </c>
      <c r="AY187" s="19" t="s">
        <v>169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22</v>
      </c>
      <c r="BK187" s="227">
        <f>ROUND(I187*H187,2)</f>
        <v>0</v>
      </c>
      <c r="BL187" s="19" t="s">
        <v>279</v>
      </c>
      <c r="BM187" s="226" t="s">
        <v>1347</v>
      </c>
    </row>
    <row r="188" s="2" customFormat="1">
      <c r="A188" s="40"/>
      <c r="B188" s="41"/>
      <c r="C188" s="42"/>
      <c r="D188" s="228" t="s">
        <v>178</v>
      </c>
      <c r="E188" s="42"/>
      <c r="F188" s="229" t="s">
        <v>1348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178</v>
      </c>
      <c r="AU188" s="19" t="s">
        <v>87</v>
      </c>
    </row>
    <row r="189" s="13" customFormat="1">
      <c r="A189" s="13"/>
      <c r="B189" s="233"/>
      <c r="C189" s="234"/>
      <c r="D189" s="235" t="s">
        <v>180</v>
      </c>
      <c r="E189" s="236" t="s">
        <v>20</v>
      </c>
      <c r="F189" s="237" t="s">
        <v>1278</v>
      </c>
      <c r="G189" s="234"/>
      <c r="H189" s="236" t="s">
        <v>20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180</v>
      </c>
      <c r="AU189" s="243" t="s">
        <v>87</v>
      </c>
      <c r="AV189" s="13" t="s">
        <v>22</v>
      </c>
      <c r="AW189" s="13" t="s">
        <v>182</v>
      </c>
      <c r="AX189" s="13" t="s">
        <v>79</v>
      </c>
      <c r="AY189" s="243" t="s">
        <v>169</v>
      </c>
    </row>
    <row r="190" s="14" customFormat="1">
      <c r="A190" s="14"/>
      <c r="B190" s="244"/>
      <c r="C190" s="245"/>
      <c r="D190" s="235" t="s">
        <v>180</v>
      </c>
      <c r="E190" s="246" t="s">
        <v>20</v>
      </c>
      <c r="F190" s="247" t="s">
        <v>1279</v>
      </c>
      <c r="G190" s="245"/>
      <c r="H190" s="248">
        <v>163.66902182161479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180</v>
      </c>
      <c r="AU190" s="254" t="s">
        <v>87</v>
      </c>
      <c r="AV190" s="14" t="s">
        <v>87</v>
      </c>
      <c r="AW190" s="14" t="s">
        <v>182</v>
      </c>
      <c r="AX190" s="14" t="s">
        <v>79</v>
      </c>
      <c r="AY190" s="254" t="s">
        <v>169</v>
      </c>
    </row>
    <row r="191" s="2" customFormat="1" ht="44.25" customHeight="1">
      <c r="A191" s="40"/>
      <c r="B191" s="41"/>
      <c r="C191" s="215" t="s">
        <v>365</v>
      </c>
      <c r="D191" s="215" t="s">
        <v>171</v>
      </c>
      <c r="E191" s="216" t="s">
        <v>1349</v>
      </c>
      <c r="F191" s="217" t="s">
        <v>1350</v>
      </c>
      <c r="G191" s="218" t="s">
        <v>391</v>
      </c>
      <c r="H191" s="277"/>
      <c r="I191" s="220"/>
      <c r="J191" s="221">
        <f>ROUND(I191*H191,2)</f>
        <v>0</v>
      </c>
      <c r="K191" s="217" t="s">
        <v>175</v>
      </c>
      <c r="L191" s="46"/>
      <c r="M191" s="222" t="s">
        <v>20</v>
      </c>
      <c r="N191" s="223" t="s">
        <v>50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279</v>
      </c>
      <c r="AT191" s="226" t="s">
        <v>171</v>
      </c>
      <c r="AU191" s="226" t="s">
        <v>87</v>
      </c>
      <c r="AY191" s="19" t="s">
        <v>169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22</v>
      </c>
      <c r="BK191" s="227">
        <f>ROUND(I191*H191,2)</f>
        <v>0</v>
      </c>
      <c r="BL191" s="19" t="s">
        <v>279</v>
      </c>
      <c r="BM191" s="226" t="s">
        <v>1351</v>
      </c>
    </row>
    <row r="192" s="2" customFormat="1">
      <c r="A192" s="40"/>
      <c r="B192" s="41"/>
      <c r="C192" s="42"/>
      <c r="D192" s="228" t="s">
        <v>178</v>
      </c>
      <c r="E192" s="42"/>
      <c r="F192" s="229" t="s">
        <v>1352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178</v>
      </c>
      <c r="AU192" s="19" t="s">
        <v>87</v>
      </c>
    </row>
    <row r="193" s="2" customFormat="1" ht="49.05" customHeight="1">
      <c r="A193" s="40"/>
      <c r="B193" s="41"/>
      <c r="C193" s="215" t="s">
        <v>371</v>
      </c>
      <c r="D193" s="215" t="s">
        <v>171</v>
      </c>
      <c r="E193" s="216" t="s">
        <v>1353</v>
      </c>
      <c r="F193" s="217" t="s">
        <v>1354</v>
      </c>
      <c r="G193" s="218" t="s">
        <v>391</v>
      </c>
      <c r="H193" s="277"/>
      <c r="I193" s="220"/>
      <c r="J193" s="221">
        <f>ROUND(I193*H193,2)</f>
        <v>0</v>
      </c>
      <c r="K193" s="217" t="s">
        <v>175</v>
      </c>
      <c r="L193" s="46"/>
      <c r="M193" s="222" t="s">
        <v>20</v>
      </c>
      <c r="N193" s="223" t="s">
        <v>50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279</v>
      </c>
      <c r="AT193" s="226" t="s">
        <v>171</v>
      </c>
      <c r="AU193" s="226" t="s">
        <v>87</v>
      </c>
      <c r="AY193" s="19" t="s">
        <v>169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22</v>
      </c>
      <c r="BK193" s="227">
        <f>ROUND(I193*H193,2)</f>
        <v>0</v>
      </c>
      <c r="BL193" s="19" t="s">
        <v>279</v>
      </c>
      <c r="BM193" s="226" t="s">
        <v>1355</v>
      </c>
    </row>
    <row r="194" s="2" customFormat="1">
      <c r="A194" s="40"/>
      <c r="B194" s="41"/>
      <c r="C194" s="42"/>
      <c r="D194" s="228" t="s">
        <v>178</v>
      </c>
      <c r="E194" s="42"/>
      <c r="F194" s="229" t="s">
        <v>1356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178</v>
      </c>
      <c r="AU194" s="19" t="s">
        <v>87</v>
      </c>
    </row>
    <row r="195" s="12" customFormat="1" ht="22.8" customHeight="1">
      <c r="A195" s="12"/>
      <c r="B195" s="199"/>
      <c r="C195" s="200"/>
      <c r="D195" s="201" t="s">
        <v>78</v>
      </c>
      <c r="E195" s="213" t="s">
        <v>435</v>
      </c>
      <c r="F195" s="213" t="s">
        <v>436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P196</f>
        <v>0</v>
      </c>
      <c r="Q195" s="207"/>
      <c r="R195" s="208">
        <f>R196</f>
        <v>0</v>
      </c>
      <c r="S195" s="207"/>
      <c r="T195" s="20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87</v>
      </c>
      <c r="AT195" s="211" t="s">
        <v>78</v>
      </c>
      <c r="AU195" s="211" t="s">
        <v>22</v>
      </c>
      <c r="AY195" s="210" t="s">
        <v>169</v>
      </c>
      <c r="BK195" s="212">
        <f>BK196</f>
        <v>0</v>
      </c>
    </row>
    <row r="196" s="2" customFormat="1" ht="24.15" customHeight="1">
      <c r="A196" s="40"/>
      <c r="B196" s="41"/>
      <c r="C196" s="215" t="s">
        <v>378</v>
      </c>
      <c r="D196" s="215" t="s">
        <v>171</v>
      </c>
      <c r="E196" s="216" t="s">
        <v>1357</v>
      </c>
      <c r="F196" s="217" t="s">
        <v>1358</v>
      </c>
      <c r="G196" s="218" t="s">
        <v>1359</v>
      </c>
      <c r="H196" s="219">
        <v>1</v>
      </c>
      <c r="I196" s="220"/>
      <c r="J196" s="221">
        <f>ROUND(I196*H196,2)</f>
        <v>0</v>
      </c>
      <c r="K196" s="217" t="s">
        <v>20</v>
      </c>
      <c r="L196" s="46"/>
      <c r="M196" s="222" t="s">
        <v>20</v>
      </c>
      <c r="N196" s="223" t="s">
        <v>50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279</v>
      </c>
      <c r="AT196" s="226" t="s">
        <v>171</v>
      </c>
      <c r="AU196" s="226" t="s">
        <v>87</v>
      </c>
      <c r="AY196" s="19" t="s">
        <v>169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22</v>
      </c>
      <c r="BK196" s="227">
        <f>ROUND(I196*H196,2)</f>
        <v>0</v>
      </c>
      <c r="BL196" s="19" t="s">
        <v>279</v>
      </c>
      <c r="BM196" s="226" t="s">
        <v>1360</v>
      </c>
    </row>
    <row r="197" s="12" customFormat="1" ht="22.8" customHeight="1">
      <c r="A197" s="12"/>
      <c r="B197" s="199"/>
      <c r="C197" s="200"/>
      <c r="D197" s="201" t="s">
        <v>78</v>
      </c>
      <c r="E197" s="213" t="s">
        <v>603</v>
      </c>
      <c r="F197" s="213" t="s">
        <v>604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SUM(P198:P207)</f>
        <v>0</v>
      </c>
      <c r="Q197" s="207"/>
      <c r="R197" s="208">
        <f>SUM(R198:R207)</f>
        <v>1.3076653199999999</v>
      </c>
      <c r="S197" s="207"/>
      <c r="T197" s="209">
        <f>SUM(T198:T207)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87</v>
      </c>
      <c r="AT197" s="211" t="s">
        <v>78</v>
      </c>
      <c r="AU197" s="211" t="s">
        <v>22</v>
      </c>
      <c r="AY197" s="210" t="s">
        <v>169</v>
      </c>
      <c r="BK197" s="212">
        <f>SUM(BK198:BK207)</f>
        <v>0</v>
      </c>
    </row>
    <row r="198" s="2" customFormat="1" ht="24.15" customHeight="1">
      <c r="A198" s="40"/>
      <c r="B198" s="41"/>
      <c r="C198" s="215" t="s">
        <v>375</v>
      </c>
      <c r="D198" s="215" t="s">
        <v>171</v>
      </c>
      <c r="E198" s="216" t="s">
        <v>1361</v>
      </c>
      <c r="F198" s="217" t="s">
        <v>1362</v>
      </c>
      <c r="G198" s="218" t="s">
        <v>127</v>
      </c>
      <c r="H198" s="219">
        <v>1676.4939999999999</v>
      </c>
      <c r="I198" s="220"/>
      <c r="J198" s="221">
        <f>ROUND(I198*H198,2)</f>
        <v>0</v>
      </c>
      <c r="K198" s="217" t="s">
        <v>175</v>
      </c>
      <c r="L198" s="46"/>
      <c r="M198" s="222" t="s">
        <v>20</v>
      </c>
      <c r="N198" s="223" t="s">
        <v>50</v>
      </c>
      <c r="O198" s="86"/>
      <c r="P198" s="224">
        <f>O198*H198</f>
        <v>0</v>
      </c>
      <c r="Q198" s="224">
        <v>0.00054000000000000001</v>
      </c>
      <c r="R198" s="224">
        <f>Q198*H198</f>
        <v>0.90530675999999999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279</v>
      </c>
      <c r="AT198" s="226" t="s">
        <v>171</v>
      </c>
      <c r="AU198" s="226" t="s">
        <v>87</v>
      </c>
      <c r="AY198" s="19" t="s">
        <v>169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279</v>
      </c>
      <c r="BM198" s="226" t="s">
        <v>1363</v>
      </c>
    </row>
    <row r="199" s="2" customFormat="1">
      <c r="A199" s="40"/>
      <c r="B199" s="41"/>
      <c r="C199" s="42"/>
      <c r="D199" s="228" t="s">
        <v>178</v>
      </c>
      <c r="E199" s="42"/>
      <c r="F199" s="229" t="s">
        <v>1364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178</v>
      </c>
      <c r="AU199" s="19" t="s">
        <v>87</v>
      </c>
    </row>
    <row r="200" s="14" customFormat="1">
      <c r="A200" s="14"/>
      <c r="B200" s="244"/>
      <c r="C200" s="245"/>
      <c r="D200" s="235" t="s">
        <v>180</v>
      </c>
      <c r="E200" s="246" t="s">
        <v>20</v>
      </c>
      <c r="F200" s="247" t="s">
        <v>1365</v>
      </c>
      <c r="G200" s="245"/>
      <c r="H200" s="248">
        <v>1676.4937666697499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180</v>
      </c>
      <c r="AU200" s="254" t="s">
        <v>87</v>
      </c>
      <c r="AV200" s="14" t="s">
        <v>87</v>
      </c>
      <c r="AW200" s="14" t="s">
        <v>182</v>
      </c>
      <c r="AX200" s="14" t="s">
        <v>79</v>
      </c>
      <c r="AY200" s="254" t="s">
        <v>169</v>
      </c>
    </row>
    <row r="201" s="2" customFormat="1" ht="16.5" customHeight="1">
      <c r="A201" s="40"/>
      <c r="B201" s="41"/>
      <c r="C201" s="215" t="s">
        <v>388</v>
      </c>
      <c r="D201" s="215" t="s">
        <v>171</v>
      </c>
      <c r="E201" s="216" t="s">
        <v>1366</v>
      </c>
      <c r="F201" s="217" t="s">
        <v>1367</v>
      </c>
      <c r="G201" s="218" t="s">
        <v>127</v>
      </c>
      <c r="H201" s="219">
        <v>1676.4939999999999</v>
      </c>
      <c r="I201" s="220"/>
      <c r="J201" s="221">
        <f>ROUND(I201*H201,2)</f>
        <v>0</v>
      </c>
      <c r="K201" s="217" t="s">
        <v>175</v>
      </c>
      <c r="L201" s="46"/>
      <c r="M201" s="222" t="s">
        <v>20</v>
      </c>
      <c r="N201" s="223" t="s">
        <v>50</v>
      </c>
      <c r="O201" s="86"/>
      <c r="P201" s="224">
        <f>O201*H201</f>
        <v>0</v>
      </c>
      <c r="Q201" s="224">
        <v>0.00024000000000000001</v>
      </c>
      <c r="R201" s="224">
        <f>Q201*H201</f>
        <v>0.40235855999999998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279</v>
      </c>
      <c r="AT201" s="226" t="s">
        <v>171</v>
      </c>
      <c r="AU201" s="226" t="s">
        <v>87</v>
      </c>
      <c r="AY201" s="19" t="s">
        <v>169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22</v>
      </c>
      <c r="BK201" s="227">
        <f>ROUND(I201*H201,2)</f>
        <v>0</v>
      </c>
      <c r="BL201" s="19" t="s">
        <v>279</v>
      </c>
      <c r="BM201" s="226" t="s">
        <v>1368</v>
      </c>
    </row>
    <row r="202" s="2" customFormat="1">
      <c r="A202" s="40"/>
      <c r="B202" s="41"/>
      <c r="C202" s="42"/>
      <c r="D202" s="228" t="s">
        <v>178</v>
      </c>
      <c r="E202" s="42"/>
      <c r="F202" s="229" t="s">
        <v>1369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178</v>
      </c>
      <c r="AU202" s="19" t="s">
        <v>87</v>
      </c>
    </row>
    <row r="203" s="14" customFormat="1">
      <c r="A203" s="14"/>
      <c r="B203" s="244"/>
      <c r="C203" s="245"/>
      <c r="D203" s="235" t="s">
        <v>180</v>
      </c>
      <c r="E203" s="246" t="s">
        <v>20</v>
      </c>
      <c r="F203" s="247" t="s">
        <v>1365</v>
      </c>
      <c r="G203" s="245"/>
      <c r="H203" s="248">
        <v>1676.4937666697499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180</v>
      </c>
      <c r="AU203" s="254" t="s">
        <v>87</v>
      </c>
      <c r="AV203" s="14" t="s">
        <v>87</v>
      </c>
      <c r="AW203" s="14" t="s">
        <v>182</v>
      </c>
      <c r="AX203" s="14" t="s">
        <v>79</v>
      </c>
      <c r="AY203" s="254" t="s">
        <v>169</v>
      </c>
    </row>
    <row r="204" s="2" customFormat="1" ht="44.25" customHeight="1">
      <c r="A204" s="40"/>
      <c r="B204" s="41"/>
      <c r="C204" s="215" t="s">
        <v>394</v>
      </c>
      <c r="D204" s="215" t="s">
        <v>171</v>
      </c>
      <c r="E204" s="216" t="s">
        <v>617</v>
      </c>
      <c r="F204" s="217" t="s">
        <v>618</v>
      </c>
      <c r="G204" s="218" t="s">
        <v>391</v>
      </c>
      <c r="H204" s="277"/>
      <c r="I204" s="220"/>
      <c r="J204" s="221">
        <f>ROUND(I204*H204,2)</f>
        <v>0</v>
      </c>
      <c r="K204" s="217" t="s">
        <v>175</v>
      </c>
      <c r="L204" s="46"/>
      <c r="M204" s="222" t="s">
        <v>20</v>
      </c>
      <c r="N204" s="223" t="s">
        <v>50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279</v>
      </c>
      <c r="AT204" s="226" t="s">
        <v>171</v>
      </c>
      <c r="AU204" s="226" t="s">
        <v>87</v>
      </c>
      <c r="AY204" s="19" t="s">
        <v>169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22</v>
      </c>
      <c r="BK204" s="227">
        <f>ROUND(I204*H204,2)</f>
        <v>0</v>
      </c>
      <c r="BL204" s="19" t="s">
        <v>279</v>
      </c>
      <c r="BM204" s="226" t="s">
        <v>1370</v>
      </c>
    </row>
    <row r="205" s="2" customFormat="1">
      <c r="A205" s="40"/>
      <c r="B205" s="41"/>
      <c r="C205" s="42"/>
      <c r="D205" s="228" t="s">
        <v>178</v>
      </c>
      <c r="E205" s="42"/>
      <c r="F205" s="229" t="s">
        <v>620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178</v>
      </c>
      <c r="AU205" s="19" t="s">
        <v>87</v>
      </c>
    </row>
    <row r="206" s="2" customFormat="1" ht="49.05" customHeight="1">
      <c r="A206" s="40"/>
      <c r="B206" s="41"/>
      <c r="C206" s="215" t="s">
        <v>401</v>
      </c>
      <c r="D206" s="215" t="s">
        <v>171</v>
      </c>
      <c r="E206" s="216" t="s">
        <v>622</v>
      </c>
      <c r="F206" s="217" t="s">
        <v>623</v>
      </c>
      <c r="G206" s="218" t="s">
        <v>391</v>
      </c>
      <c r="H206" s="277"/>
      <c r="I206" s="220"/>
      <c r="J206" s="221">
        <f>ROUND(I206*H206,2)</f>
        <v>0</v>
      </c>
      <c r="K206" s="217" t="s">
        <v>175</v>
      </c>
      <c r="L206" s="46"/>
      <c r="M206" s="222" t="s">
        <v>20</v>
      </c>
      <c r="N206" s="223" t="s">
        <v>50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279</v>
      </c>
      <c r="AT206" s="226" t="s">
        <v>171</v>
      </c>
      <c r="AU206" s="226" t="s">
        <v>87</v>
      </c>
      <c r="AY206" s="19" t="s">
        <v>169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22</v>
      </c>
      <c r="BK206" s="227">
        <f>ROUND(I206*H206,2)</f>
        <v>0</v>
      </c>
      <c r="BL206" s="19" t="s">
        <v>279</v>
      </c>
      <c r="BM206" s="226" t="s">
        <v>1371</v>
      </c>
    </row>
    <row r="207" s="2" customFormat="1">
      <c r="A207" s="40"/>
      <c r="B207" s="41"/>
      <c r="C207" s="42"/>
      <c r="D207" s="228" t="s">
        <v>178</v>
      </c>
      <c r="E207" s="42"/>
      <c r="F207" s="229" t="s">
        <v>625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178</v>
      </c>
      <c r="AU207" s="19" t="s">
        <v>87</v>
      </c>
    </row>
    <row r="208" s="12" customFormat="1" ht="22.8" customHeight="1">
      <c r="A208" s="12"/>
      <c r="B208" s="199"/>
      <c r="C208" s="200"/>
      <c r="D208" s="201" t="s">
        <v>78</v>
      </c>
      <c r="E208" s="213" t="s">
        <v>1372</v>
      </c>
      <c r="F208" s="213" t="s">
        <v>1373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P209</f>
        <v>0</v>
      </c>
      <c r="Q208" s="207"/>
      <c r="R208" s="208">
        <f>R209</f>
        <v>0</v>
      </c>
      <c r="S208" s="207"/>
      <c r="T208" s="209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87</v>
      </c>
      <c r="AT208" s="211" t="s">
        <v>78</v>
      </c>
      <c r="AU208" s="211" t="s">
        <v>22</v>
      </c>
      <c r="AY208" s="210" t="s">
        <v>169</v>
      </c>
      <c r="BK208" s="212">
        <f>BK209</f>
        <v>0</v>
      </c>
    </row>
    <row r="209" s="2" customFormat="1" ht="16.5" customHeight="1">
      <c r="A209" s="40"/>
      <c r="B209" s="41"/>
      <c r="C209" s="215" t="s">
        <v>410</v>
      </c>
      <c r="D209" s="215" t="s">
        <v>171</v>
      </c>
      <c r="E209" s="216" t="s">
        <v>1374</v>
      </c>
      <c r="F209" s="217" t="s">
        <v>1375</v>
      </c>
      <c r="G209" s="218" t="s">
        <v>1359</v>
      </c>
      <c r="H209" s="219">
        <v>1</v>
      </c>
      <c r="I209" s="220"/>
      <c r="J209" s="221">
        <f>ROUND(I209*H209,2)</f>
        <v>0</v>
      </c>
      <c r="K209" s="217" t="s">
        <v>20</v>
      </c>
      <c r="L209" s="46"/>
      <c r="M209" s="282" t="s">
        <v>20</v>
      </c>
      <c r="N209" s="283" t="s">
        <v>50</v>
      </c>
      <c r="O209" s="280"/>
      <c r="P209" s="284">
        <f>O209*H209</f>
        <v>0</v>
      </c>
      <c r="Q209" s="284">
        <v>0</v>
      </c>
      <c r="R209" s="284">
        <f>Q209*H209</f>
        <v>0</v>
      </c>
      <c r="S209" s="284">
        <v>0</v>
      </c>
      <c r="T209" s="28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279</v>
      </c>
      <c r="AT209" s="226" t="s">
        <v>171</v>
      </c>
      <c r="AU209" s="226" t="s">
        <v>87</v>
      </c>
      <c r="AY209" s="19" t="s">
        <v>169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22</v>
      </c>
      <c r="BK209" s="227">
        <f>ROUND(I209*H209,2)</f>
        <v>0</v>
      </c>
      <c r="BL209" s="19" t="s">
        <v>279</v>
      </c>
      <c r="BM209" s="226" t="s">
        <v>1376</v>
      </c>
    </row>
    <row r="210" s="2" customFormat="1" ht="6.96" customHeight="1">
      <c r="A210" s="40"/>
      <c r="B210" s="61"/>
      <c r="C210" s="62"/>
      <c r="D210" s="62"/>
      <c r="E210" s="62"/>
      <c r="F210" s="62"/>
      <c r="G210" s="62"/>
      <c r="H210" s="62"/>
      <c r="I210" s="62"/>
      <c r="J210" s="62"/>
      <c r="K210" s="62"/>
      <c r="L210" s="46"/>
      <c r="M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</sheetData>
  <sheetProtection sheet="1" autoFilter="0" formatColumns="0" formatRows="0" objects="1" scenarios="1" spinCount="100000" saltValue="8EH6KL2aTIeDAjy8hDxYv3fre/imprawPDukThV2IB1RZc0duMLY/FEj/IiMzBW3Lwo+7X+2qNjkDcoQ+i1/+Q==" hashValue="uSDScmsQvu3PeTQGc29QPT/PT2b8w8R7Xg2BUg9PM+AaFqzaetLIBC1EZgXVDKsNnG5RTBleieMTUcKpOaATPA==" algorithmName="SHA-512" password="C71F"/>
  <autoFilter ref="C96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4" r:id="rId1" display="https://podminky.urs.cz/item/CS_URS_2023_02/631311134"/>
    <hyperlink ref="F108" r:id="rId2" display="https://podminky.urs.cz/item/CS_URS_2023_02/631311235"/>
    <hyperlink ref="F111" r:id="rId3" display="https://podminky.urs.cz/item/CS_URS_2023_02/631319175"/>
    <hyperlink ref="F115" r:id="rId4" display="https://podminky.urs.cz/item/CS_URS_2023_02/631319211"/>
    <hyperlink ref="F118" r:id="rId5" display="https://podminky.urs.cz/item/CS_URS_2023_02/631362021"/>
    <hyperlink ref="F124" r:id="rId6" display="https://podminky.urs.cz/item/CS_URS_2023_02/634662114"/>
    <hyperlink ref="F129" r:id="rId7" display="https://podminky.urs.cz/item/CS_URS_2023_02/953312123"/>
    <hyperlink ref="F134" r:id="rId8" display="https://podminky.urs.cz/item/CS_URS_2023_02/998021021"/>
    <hyperlink ref="F136" r:id="rId9" display="https://podminky.urs.cz/item/CS_URS_2023_02/998021024"/>
    <hyperlink ref="F140" r:id="rId10" display="https://podminky.urs.cz/item/CS_URS_2023_02/711471051"/>
    <hyperlink ref="F143" r:id="rId11" display="https://podminky.urs.cz/item/CS_URS_2023_02/711472051"/>
    <hyperlink ref="F149" r:id="rId12" display="https://podminky.urs.cz/item/CS_URS_2023_02/711491171"/>
    <hyperlink ref="F154" r:id="rId13" display="https://podminky.urs.cz/item/CS_URS_2023_02/998711201"/>
    <hyperlink ref="F156" r:id="rId14" display="https://podminky.urs.cz/item/CS_URS_2023_02/998711292"/>
    <hyperlink ref="F159" r:id="rId15" display="https://podminky.urs.cz/item/CS_URS_2023_02/713121111"/>
    <hyperlink ref="F164" r:id="rId16" display="https://podminky.urs.cz/item/CS_URS_2023_02/713123112"/>
    <hyperlink ref="F171" r:id="rId17" display="https://podminky.urs.cz/item/CS_URS_2023_02/713191132"/>
    <hyperlink ref="F178" r:id="rId18" display="https://podminky.urs.cz/item/CS_URS_2023_02/713191132"/>
    <hyperlink ref="F183" r:id="rId19" display="https://podminky.urs.cz/item/CS_URS_2023_02/998713201"/>
    <hyperlink ref="F185" r:id="rId20" display="https://podminky.urs.cz/item/CS_URS_2023_02/998713292"/>
    <hyperlink ref="F188" r:id="rId21" display="https://podminky.urs.cz/item/CS_URS_2023_02/764011624"/>
    <hyperlink ref="F192" r:id="rId22" display="https://podminky.urs.cz/item/CS_URS_2023_02/998764201"/>
    <hyperlink ref="F194" r:id="rId23" display="https://podminky.urs.cz/item/CS_URS_2023_02/998764292"/>
    <hyperlink ref="F199" r:id="rId24" display="https://podminky.urs.cz/item/CS_URS_2023_02/777131105"/>
    <hyperlink ref="F202" r:id="rId25" display="https://podminky.urs.cz/item/CS_URS_2023_02/777611101"/>
    <hyperlink ref="F205" r:id="rId26" display="https://podminky.urs.cz/item/CS_URS_2023_02/998777201"/>
    <hyperlink ref="F207" r:id="rId27" display="https://podminky.urs.cz/item/CS_URS_2023_02/998777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  <c r="AZ2" s="140" t="s">
        <v>1377</v>
      </c>
      <c r="BA2" s="140" t="s">
        <v>1378</v>
      </c>
      <c r="BB2" s="140" t="s">
        <v>127</v>
      </c>
      <c r="BC2" s="140" t="s">
        <v>1379</v>
      </c>
      <c r="BD2" s="140" t="s">
        <v>129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  <c r="AZ3" s="140" t="s">
        <v>1380</v>
      </c>
      <c r="BA3" s="140" t="s">
        <v>1381</v>
      </c>
      <c r="BB3" s="140" t="s">
        <v>127</v>
      </c>
      <c r="BC3" s="140" t="s">
        <v>1382</v>
      </c>
      <c r="BD3" s="140" t="s">
        <v>129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  <c r="AZ4" s="140" t="s">
        <v>1383</v>
      </c>
      <c r="BA4" s="140" t="s">
        <v>1384</v>
      </c>
      <c r="BB4" s="140" t="s">
        <v>127</v>
      </c>
      <c r="BC4" s="140" t="s">
        <v>1385</v>
      </c>
      <c r="BD4" s="140" t="s">
        <v>129</v>
      </c>
    </row>
    <row r="5" s="1" customFormat="1" ht="6.96" customHeight="1">
      <c r="B5" s="22"/>
      <c r="L5" s="22"/>
      <c r="AZ5" s="140" t="s">
        <v>1386</v>
      </c>
      <c r="BA5" s="140" t="s">
        <v>1387</v>
      </c>
      <c r="BB5" s="140" t="s">
        <v>127</v>
      </c>
      <c r="BC5" s="140" t="s">
        <v>1388</v>
      </c>
      <c r="BD5" s="140" t="s">
        <v>129</v>
      </c>
    </row>
    <row r="6" s="1" customFormat="1" ht="12" customHeight="1">
      <c r="B6" s="22"/>
      <c r="D6" s="145" t="s">
        <v>16</v>
      </c>
      <c r="L6" s="22"/>
      <c r="AZ6" s="140" t="s">
        <v>1389</v>
      </c>
      <c r="BA6" s="140" t="s">
        <v>1390</v>
      </c>
      <c r="BB6" s="140" t="s">
        <v>127</v>
      </c>
      <c r="BC6" s="140" t="s">
        <v>1391</v>
      </c>
      <c r="BD6" s="140" t="s">
        <v>129</v>
      </c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1392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3.25" customHeight="1">
      <c r="A29" s="150"/>
      <c r="B29" s="151"/>
      <c r="C29" s="150"/>
      <c r="D29" s="150"/>
      <c r="E29" s="152" t="s">
        <v>1393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ROUND(J95,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ROUND((SUM(BE95:BE250)),  2)</f>
        <v>0</v>
      </c>
      <c r="G35" s="40"/>
      <c r="H35" s="40"/>
      <c r="I35" s="160">
        <v>0.20999999999999999</v>
      </c>
      <c r="J35" s="159">
        <f>ROUND(((SUM(BE95:BE250))*I35),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ROUND((SUM(BF95:BF250)),  2)</f>
        <v>0</v>
      </c>
      <c r="G36" s="40"/>
      <c r="H36" s="40"/>
      <c r="I36" s="160">
        <v>0.12</v>
      </c>
      <c r="J36" s="159">
        <f>ROUND(((SUM(BF95:BF250))*I36),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ROUND((SUM(BG95:BG250)),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ROUND((SUM(BH95:BH250)),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ROUND((SUM(BI95:BI250)),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D.1.9 - Demolice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705</v>
      </c>
      <c r="E65" s="185"/>
      <c r="F65" s="185"/>
      <c r="G65" s="185"/>
      <c r="H65" s="185"/>
      <c r="I65" s="185"/>
      <c r="J65" s="186">
        <f>J97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889</v>
      </c>
      <c r="E66" s="185"/>
      <c r="F66" s="185"/>
      <c r="G66" s="185"/>
      <c r="H66" s="185"/>
      <c r="I66" s="185"/>
      <c r="J66" s="186">
        <f>J112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143</v>
      </c>
      <c r="E67" s="185"/>
      <c r="F67" s="185"/>
      <c r="G67" s="185"/>
      <c r="H67" s="185"/>
      <c r="I67" s="185"/>
      <c r="J67" s="186">
        <f>J117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144</v>
      </c>
      <c r="E68" s="185"/>
      <c r="F68" s="185"/>
      <c r="G68" s="185"/>
      <c r="H68" s="185"/>
      <c r="I68" s="185"/>
      <c r="J68" s="186">
        <f>J180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146</v>
      </c>
      <c r="E69" s="180"/>
      <c r="F69" s="180"/>
      <c r="G69" s="180"/>
      <c r="H69" s="180"/>
      <c r="I69" s="180"/>
      <c r="J69" s="181">
        <f>J201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7"/>
      <c r="D70" s="184" t="s">
        <v>147</v>
      </c>
      <c r="E70" s="185"/>
      <c r="F70" s="185"/>
      <c r="G70" s="185"/>
      <c r="H70" s="185"/>
      <c r="I70" s="185"/>
      <c r="J70" s="186">
        <f>J202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148</v>
      </c>
      <c r="E71" s="185"/>
      <c r="F71" s="185"/>
      <c r="G71" s="185"/>
      <c r="H71" s="185"/>
      <c r="I71" s="185"/>
      <c r="J71" s="186">
        <f>J212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149</v>
      </c>
      <c r="E72" s="185"/>
      <c r="F72" s="185"/>
      <c r="G72" s="185"/>
      <c r="H72" s="185"/>
      <c r="I72" s="185"/>
      <c r="J72" s="186">
        <f>J222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150</v>
      </c>
      <c r="E73" s="185"/>
      <c r="F73" s="185"/>
      <c r="G73" s="185"/>
      <c r="H73" s="185"/>
      <c r="I73" s="185"/>
      <c r="J73" s="186">
        <f>J241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154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Hala Rondo - Rekonstrukce ledové plochy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131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2" t="s">
        <v>132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133</v>
      </c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D.1.9 - Demolice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23</v>
      </c>
      <c r="D89" s="42"/>
      <c r="E89" s="42"/>
      <c r="F89" s="29" t="str">
        <f>F14</f>
        <v>Brno, Hala Rondo</v>
      </c>
      <c r="G89" s="42"/>
      <c r="H89" s="42"/>
      <c r="I89" s="34" t="s">
        <v>25</v>
      </c>
      <c r="J89" s="74" t="str">
        <f>IF(J14="","",J14)</f>
        <v>1. 9. 2023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29</v>
      </c>
      <c r="D91" s="42"/>
      <c r="E91" s="42"/>
      <c r="F91" s="29" t="str">
        <f>E17</f>
        <v>STAREZ - SPORT, a.s.</v>
      </c>
      <c r="G91" s="42"/>
      <c r="H91" s="42"/>
      <c r="I91" s="34" t="s">
        <v>37</v>
      </c>
      <c r="J91" s="38" t="str">
        <f>E23</f>
        <v>AS PROJECT CZ s.r.o.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35</v>
      </c>
      <c r="D92" s="42"/>
      <c r="E92" s="42"/>
      <c r="F92" s="29" t="str">
        <f>IF(E20="","",E20)</f>
        <v>Vyplň údaj</v>
      </c>
      <c r="G92" s="42"/>
      <c r="H92" s="42"/>
      <c r="I92" s="34" t="s">
        <v>41</v>
      </c>
      <c r="J92" s="38" t="str">
        <f>E26</f>
        <v xml:space="preserve"> 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8"/>
      <c r="B94" s="189"/>
      <c r="C94" s="190" t="s">
        <v>155</v>
      </c>
      <c r="D94" s="191" t="s">
        <v>64</v>
      </c>
      <c r="E94" s="191" t="s">
        <v>60</v>
      </c>
      <c r="F94" s="191" t="s">
        <v>61</v>
      </c>
      <c r="G94" s="191" t="s">
        <v>156</v>
      </c>
      <c r="H94" s="191" t="s">
        <v>157</v>
      </c>
      <c r="I94" s="191" t="s">
        <v>158</v>
      </c>
      <c r="J94" s="191" t="s">
        <v>137</v>
      </c>
      <c r="K94" s="192" t="s">
        <v>159</v>
      </c>
      <c r="L94" s="193"/>
      <c r="M94" s="94" t="s">
        <v>20</v>
      </c>
      <c r="N94" s="95" t="s">
        <v>49</v>
      </c>
      <c r="O94" s="95" t="s">
        <v>160</v>
      </c>
      <c r="P94" s="95" t="s">
        <v>161</v>
      </c>
      <c r="Q94" s="95" t="s">
        <v>162</v>
      </c>
      <c r="R94" s="95" t="s">
        <v>163</v>
      </c>
      <c r="S94" s="95" t="s">
        <v>164</v>
      </c>
      <c r="T94" s="96" t="s">
        <v>165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0"/>
      <c r="B95" s="41"/>
      <c r="C95" s="101" t="s">
        <v>166</v>
      </c>
      <c r="D95" s="42"/>
      <c r="E95" s="42"/>
      <c r="F95" s="42"/>
      <c r="G95" s="42"/>
      <c r="H95" s="42"/>
      <c r="I95" s="42"/>
      <c r="J95" s="194">
        <f>BK95</f>
        <v>0</v>
      </c>
      <c r="K95" s="42"/>
      <c r="L95" s="46"/>
      <c r="M95" s="97"/>
      <c r="N95" s="195"/>
      <c r="O95" s="98"/>
      <c r="P95" s="196">
        <f>P96+P201</f>
        <v>0</v>
      </c>
      <c r="Q95" s="98"/>
      <c r="R95" s="196">
        <f>R96+R201</f>
        <v>0.023648000000000002</v>
      </c>
      <c r="S95" s="98"/>
      <c r="T95" s="197">
        <f>T96+T201</f>
        <v>5572.9134000000004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78</v>
      </c>
      <c r="AU95" s="19" t="s">
        <v>138</v>
      </c>
      <c r="BK95" s="198">
        <f>BK96+BK201</f>
        <v>0</v>
      </c>
    </row>
    <row r="96" s="12" customFormat="1" ht="25.92" customHeight="1">
      <c r="A96" s="12"/>
      <c r="B96" s="199"/>
      <c r="C96" s="200"/>
      <c r="D96" s="201" t="s">
        <v>78</v>
      </c>
      <c r="E96" s="202" t="s">
        <v>167</v>
      </c>
      <c r="F96" s="202" t="s">
        <v>168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P97+P112+P117+P180</f>
        <v>0</v>
      </c>
      <c r="Q96" s="207"/>
      <c r="R96" s="208">
        <f>R97+R112+R117+R180</f>
        <v>0.023648000000000002</v>
      </c>
      <c r="S96" s="207"/>
      <c r="T96" s="209">
        <f>T97+T112+T117+T180</f>
        <v>5511.7013999999999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22</v>
      </c>
      <c r="AT96" s="211" t="s">
        <v>78</v>
      </c>
      <c r="AU96" s="211" t="s">
        <v>79</v>
      </c>
      <c r="AY96" s="210" t="s">
        <v>169</v>
      </c>
      <c r="BK96" s="212">
        <f>BK97+BK112+BK117+BK180</f>
        <v>0</v>
      </c>
    </row>
    <row r="97" s="12" customFormat="1" ht="22.8" customHeight="1">
      <c r="A97" s="12"/>
      <c r="B97" s="199"/>
      <c r="C97" s="200"/>
      <c r="D97" s="201" t="s">
        <v>78</v>
      </c>
      <c r="E97" s="213" t="s">
        <v>22</v>
      </c>
      <c r="F97" s="213" t="s">
        <v>708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SUM(P98:P111)</f>
        <v>0</v>
      </c>
      <c r="Q97" s="207"/>
      <c r="R97" s="208">
        <f>SUM(R98:R111)</f>
        <v>0.019200000000000002</v>
      </c>
      <c r="S97" s="207"/>
      <c r="T97" s="209">
        <f>SUM(T98:T111)</f>
        <v>2353.52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22</v>
      </c>
      <c r="AT97" s="211" t="s">
        <v>78</v>
      </c>
      <c r="AU97" s="211" t="s">
        <v>22</v>
      </c>
      <c r="AY97" s="210" t="s">
        <v>169</v>
      </c>
      <c r="BK97" s="212">
        <f>SUM(BK98:BK111)</f>
        <v>0</v>
      </c>
    </row>
    <row r="98" s="2" customFormat="1" ht="44.25" customHeight="1">
      <c r="A98" s="40"/>
      <c r="B98" s="41"/>
      <c r="C98" s="215" t="s">
        <v>22</v>
      </c>
      <c r="D98" s="215" t="s">
        <v>171</v>
      </c>
      <c r="E98" s="216" t="s">
        <v>1394</v>
      </c>
      <c r="F98" s="217" t="s">
        <v>1395</v>
      </c>
      <c r="G98" s="218" t="s">
        <v>174</v>
      </c>
      <c r="H98" s="219">
        <v>929.20000000000005</v>
      </c>
      <c r="I98" s="220"/>
      <c r="J98" s="221">
        <f>ROUND(I98*H98,2)</f>
        <v>0</v>
      </c>
      <c r="K98" s="217" t="s">
        <v>175</v>
      </c>
      <c r="L98" s="46"/>
      <c r="M98" s="222" t="s">
        <v>20</v>
      </c>
      <c r="N98" s="223" t="s">
        <v>50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1.8999999999999999</v>
      </c>
      <c r="T98" s="225">
        <f>S98*H98</f>
        <v>1765.48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176</v>
      </c>
      <c r="AT98" s="226" t="s">
        <v>171</v>
      </c>
      <c r="AU98" s="226" t="s">
        <v>87</v>
      </c>
      <c r="AY98" s="19" t="s">
        <v>169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176</v>
      </c>
      <c r="BM98" s="226" t="s">
        <v>1396</v>
      </c>
    </row>
    <row r="99" s="2" customFormat="1">
      <c r="A99" s="40"/>
      <c r="B99" s="41"/>
      <c r="C99" s="42"/>
      <c r="D99" s="228" t="s">
        <v>178</v>
      </c>
      <c r="E99" s="42"/>
      <c r="F99" s="229" t="s">
        <v>1397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178</v>
      </c>
      <c r="AU99" s="19" t="s">
        <v>87</v>
      </c>
    </row>
    <row r="100" s="13" customFormat="1">
      <c r="A100" s="13"/>
      <c r="B100" s="233"/>
      <c r="C100" s="234"/>
      <c r="D100" s="235" t="s">
        <v>180</v>
      </c>
      <c r="E100" s="236" t="s">
        <v>20</v>
      </c>
      <c r="F100" s="237" t="s">
        <v>1398</v>
      </c>
      <c r="G100" s="234"/>
      <c r="H100" s="236" t="s">
        <v>20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180</v>
      </c>
      <c r="AU100" s="243" t="s">
        <v>87</v>
      </c>
      <c r="AV100" s="13" t="s">
        <v>22</v>
      </c>
      <c r="AW100" s="13" t="s">
        <v>182</v>
      </c>
      <c r="AX100" s="13" t="s">
        <v>79</v>
      </c>
      <c r="AY100" s="243" t="s">
        <v>169</v>
      </c>
    </row>
    <row r="101" s="14" customFormat="1">
      <c r="A101" s="14"/>
      <c r="B101" s="244"/>
      <c r="C101" s="245"/>
      <c r="D101" s="235" t="s">
        <v>180</v>
      </c>
      <c r="E101" s="246" t="s">
        <v>20</v>
      </c>
      <c r="F101" s="247" t="s">
        <v>1399</v>
      </c>
      <c r="G101" s="245"/>
      <c r="H101" s="248">
        <v>263.19999999999999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180</v>
      </c>
      <c r="AU101" s="254" t="s">
        <v>87</v>
      </c>
      <c r="AV101" s="14" t="s">
        <v>87</v>
      </c>
      <c r="AW101" s="14" t="s">
        <v>182</v>
      </c>
      <c r="AX101" s="14" t="s">
        <v>79</v>
      </c>
      <c r="AY101" s="254" t="s">
        <v>169</v>
      </c>
    </row>
    <row r="102" s="14" customFormat="1">
      <c r="A102" s="14"/>
      <c r="B102" s="244"/>
      <c r="C102" s="245"/>
      <c r="D102" s="235" t="s">
        <v>180</v>
      </c>
      <c r="E102" s="246" t="s">
        <v>20</v>
      </c>
      <c r="F102" s="247" t="s">
        <v>1400</v>
      </c>
      <c r="G102" s="245"/>
      <c r="H102" s="248">
        <v>666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180</v>
      </c>
      <c r="AU102" s="254" t="s">
        <v>87</v>
      </c>
      <c r="AV102" s="14" t="s">
        <v>87</v>
      </c>
      <c r="AW102" s="14" t="s">
        <v>182</v>
      </c>
      <c r="AX102" s="14" t="s">
        <v>79</v>
      </c>
      <c r="AY102" s="254" t="s">
        <v>169</v>
      </c>
    </row>
    <row r="103" s="15" customFormat="1">
      <c r="A103" s="15"/>
      <c r="B103" s="255"/>
      <c r="C103" s="256"/>
      <c r="D103" s="235" t="s">
        <v>180</v>
      </c>
      <c r="E103" s="257" t="s">
        <v>20</v>
      </c>
      <c r="F103" s="258" t="s">
        <v>184</v>
      </c>
      <c r="G103" s="256"/>
      <c r="H103" s="259">
        <v>929.20000000000005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180</v>
      </c>
      <c r="AU103" s="265" t="s">
        <v>87</v>
      </c>
      <c r="AV103" s="15" t="s">
        <v>176</v>
      </c>
      <c r="AW103" s="15" t="s">
        <v>182</v>
      </c>
      <c r="AX103" s="15" t="s">
        <v>22</v>
      </c>
      <c r="AY103" s="265" t="s">
        <v>169</v>
      </c>
    </row>
    <row r="104" s="2" customFormat="1" ht="44.25" customHeight="1">
      <c r="A104" s="40"/>
      <c r="B104" s="41"/>
      <c r="C104" s="215" t="s">
        <v>87</v>
      </c>
      <c r="D104" s="215" t="s">
        <v>171</v>
      </c>
      <c r="E104" s="216" t="s">
        <v>1401</v>
      </c>
      <c r="F104" s="217" t="s">
        <v>1402</v>
      </c>
      <c r="G104" s="218" t="s">
        <v>174</v>
      </c>
      <c r="H104" s="219">
        <v>242.19999999999999</v>
      </c>
      <c r="I104" s="220"/>
      <c r="J104" s="221">
        <f>ROUND(I104*H104,2)</f>
        <v>0</v>
      </c>
      <c r="K104" s="217" t="s">
        <v>20</v>
      </c>
      <c r="L104" s="46"/>
      <c r="M104" s="222" t="s">
        <v>20</v>
      </c>
      <c r="N104" s="223" t="s">
        <v>50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2.2000000000000002</v>
      </c>
      <c r="T104" s="225">
        <f>S104*H104</f>
        <v>532.84000000000003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176</v>
      </c>
      <c r="AT104" s="226" t="s">
        <v>171</v>
      </c>
      <c r="AU104" s="226" t="s">
        <v>87</v>
      </c>
      <c r="AY104" s="19" t="s">
        <v>169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176</v>
      </c>
      <c r="BM104" s="226" t="s">
        <v>1403</v>
      </c>
    </row>
    <row r="105" s="13" customFormat="1">
      <c r="A105" s="13"/>
      <c r="B105" s="233"/>
      <c r="C105" s="234"/>
      <c r="D105" s="235" t="s">
        <v>180</v>
      </c>
      <c r="E105" s="236" t="s">
        <v>20</v>
      </c>
      <c r="F105" s="237" t="s">
        <v>1404</v>
      </c>
      <c r="G105" s="234"/>
      <c r="H105" s="236" t="s">
        <v>20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180</v>
      </c>
      <c r="AU105" s="243" t="s">
        <v>87</v>
      </c>
      <c r="AV105" s="13" t="s">
        <v>22</v>
      </c>
      <c r="AW105" s="13" t="s">
        <v>182</v>
      </c>
      <c r="AX105" s="13" t="s">
        <v>79</v>
      </c>
      <c r="AY105" s="243" t="s">
        <v>169</v>
      </c>
    </row>
    <row r="106" s="14" customFormat="1">
      <c r="A106" s="14"/>
      <c r="B106" s="244"/>
      <c r="C106" s="245"/>
      <c r="D106" s="235" t="s">
        <v>180</v>
      </c>
      <c r="E106" s="246" t="s">
        <v>20</v>
      </c>
      <c r="F106" s="247" t="s">
        <v>1405</v>
      </c>
      <c r="G106" s="245"/>
      <c r="H106" s="248">
        <v>242.19999999999999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180</v>
      </c>
      <c r="AU106" s="254" t="s">
        <v>87</v>
      </c>
      <c r="AV106" s="14" t="s">
        <v>87</v>
      </c>
      <c r="AW106" s="14" t="s">
        <v>182</v>
      </c>
      <c r="AX106" s="14" t="s">
        <v>79</v>
      </c>
      <c r="AY106" s="254" t="s">
        <v>169</v>
      </c>
    </row>
    <row r="107" s="15" customFormat="1">
      <c r="A107" s="15"/>
      <c r="B107" s="255"/>
      <c r="C107" s="256"/>
      <c r="D107" s="235" t="s">
        <v>180</v>
      </c>
      <c r="E107" s="257" t="s">
        <v>20</v>
      </c>
      <c r="F107" s="258" t="s">
        <v>184</v>
      </c>
      <c r="G107" s="256"/>
      <c r="H107" s="259">
        <v>242.19999999999999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180</v>
      </c>
      <c r="AU107" s="265" t="s">
        <v>87</v>
      </c>
      <c r="AV107" s="15" t="s">
        <v>176</v>
      </c>
      <c r="AW107" s="15" t="s">
        <v>182</v>
      </c>
      <c r="AX107" s="15" t="s">
        <v>22</v>
      </c>
      <c r="AY107" s="265" t="s">
        <v>169</v>
      </c>
    </row>
    <row r="108" s="2" customFormat="1" ht="44.25" customHeight="1">
      <c r="A108" s="40"/>
      <c r="B108" s="41"/>
      <c r="C108" s="215" t="s">
        <v>129</v>
      </c>
      <c r="D108" s="215" t="s">
        <v>171</v>
      </c>
      <c r="E108" s="216" t="s">
        <v>1406</v>
      </c>
      <c r="F108" s="217" t="s">
        <v>1407</v>
      </c>
      <c r="G108" s="218" t="s">
        <v>127</v>
      </c>
      <c r="H108" s="219">
        <v>240</v>
      </c>
      <c r="I108" s="220"/>
      <c r="J108" s="221">
        <f>ROUND(I108*H108,2)</f>
        <v>0</v>
      </c>
      <c r="K108" s="217" t="s">
        <v>175</v>
      </c>
      <c r="L108" s="46"/>
      <c r="M108" s="222" t="s">
        <v>20</v>
      </c>
      <c r="N108" s="223" t="s">
        <v>50</v>
      </c>
      <c r="O108" s="86"/>
      <c r="P108" s="224">
        <f>O108*H108</f>
        <v>0</v>
      </c>
      <c r="Q108" s="224">
        <v>8.0000000000000007E-05</v>
      </c>
      <c r="R108" s="224">
        <f>Q108*H108</f>
        <v>0.019200000000000002</v>
      </c>
      <c r="S108" s="224">
        <v>0.23000000000000001</v>
      </c>
      <c r="T108" s="225">
        <f>S108*H108</f>
        <v>55.200000000000003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176</v>
      </c>
      <c r="AT108" s="226" t="s">
        <v>171</v>
      </c>
      <c r="AU108" s="226" t="s">
        <v>87</v>
      </c>
      <c r="AY108" s="19" t="s">
        <v>169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176</v>
      </c>
      <c r="BM108" s="226" t="s">
        <v>1408</v>
      </c>
    </row>
    <row r="109" s="2" customFormat="1">
      <c r="A109" s="40"/>
      <c r="B109" s="41"/>
      <c r="C109" s="42"/>
      <c r="D109" s="228" t="s">
        <v>178</v>
      </c>
      <c r="E109" s="42"/>
      <c r="F109" s="229" t="s">
        <v>1409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178</v>
      </c>
      <c r="AU109" s="19" t="s">
        <v>87</v>
      </c>
    </row>
    <row r="110" s="14" customFormat="1">
      <c r="A110" s="14"/>
      <c r="B110" s="244"/>
      <c r="C110" s="245"/>
      <c r="D110" s="235" t="s">
        <v>180</v>
      </c>
      <c r="E110" s="246" t="s">
        <v>20</v>
      </c>
      <c r="F110" s="247" t="s">
        <v>1410</v>
      </c>
      <c r="G110" s="245"/>
      <c r="H110" s="248">
        <v>240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180</v>
      </c>
      <c r="AU110" s="254" t="s">
        <v>87</v>
      </c>
      <c r="AV110" s="14" t="s">
        <v>87</v>
      </c>
      <c r="AW110" s="14" t="s">
        <v>182</v>
      </c>
      <c r="AX110" s="14" t="s">
        <v>79</v>
      </c>
      <c r="AY110" s="254" t="s">
        <v>169</v>
      </c>
    </row>
    <row r="111" s="15" customFormat="1">
      <c r="A111" s="15"/>
      <c r="B111" s="255"/>
      <c r="C111" s="256"/>
      <c r="D111" s="235" t="s">
        <v>180</v>
      </c>
      <c r="E111" s="257" t="s">
        <v>20</v>
      </c>
      <c r="F111" s="258" t="s">
        <v>184</v>
      </c>
      <c r="G111" s="256"/>
      <c r="H111" s="259">
        <v>240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180</v>
      </c>
      <c r="AU111" s="265" t="s">
        <v>87</v>
      </c>
      <c r="AV111" s="15" t="s">
        <v>176</v>
      </c>
      <c r="AW111" s="15" t="s">
        <v>182</v>
      </c>
      <c r="AX111" s="15" t="s">
        <v>22</v>
      </c>
      <c r="AY111" s="265" t="s">
        <v>169</v>
      </c>
    </row>
    <row r="112" s="12" customFormat="1" ht="22.8" customHeight="1">
      <c r="A112" s="12"/>
      <c r="B112" s="199"/>
      <c r="C112" s="200"/>
      <c r="D112" s="201" t="s">
        <v>78</v>
      </c>
      <c r="E112" s="213" t="s">
        <v>223</v>
      </c>
      <c r="F112" s="213" t="s">
        <v>918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SUM(P113:P116)</f>
        <v>0</v>
      </c>
      <c r="Q112" s="207"/>
      <c r="R112" s="208">
        <f>SUM(R113:R116)</f>
        <v>0</v>
      </c>
      <c r="S112" s="207"/>
      <c r="T112" s="209">
        <f>SUM(T113:T116)</f>
        <v>9.7199999999999989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22</v>
      </c>
      <c r="AT112" s="211" t="s">
        <v>78</v>
      </c>
      <c r="AU112" s="211" t="s">
        <v>22</v>
      </c>
      <c r="AY112" s="210" t="s">
        <v>169</v>
      </c>
      <c r="BK112" s="212">
        <f>SUM(BK113:BK116)</f>
        <v>0</v>
      </c>
    </row>
    <row r="113" s="2" customFormat="1" ht="33" customHeight="1">
      <c r="A113" s="40"/>
      <c r="B113" s="41"/>
      <c r="C113" s="215" t="s">
        <v>176</v>
      </c>
      <c r="D113" s="215" t="s">
        <v>171</v>
      </c>
      <c r="E113" s="216" t="s">
        <v>1411</v>
      </c>
      <c r="F113" s="217" t="s">
        <v>1412</v>
      </c>
      <c r="G113" s="218" t="s">
        <v>174</v>
      </c>
      <c r="H113" s="219">
        <v>27</v>
      </c>
      <c r="I113" s="220"/>
      <c r="J113" s="221">
        <f>ROUND(I113*H113,2)</f>
        <v>0</v>
      </c>
      <c r="K113" s="217" t="s">
        <v>175</v>
      </c>
      <c r="L113" s="46"/>
      <c r="M113" s="222" t="s">
        <v>20</v>
      </c>
      <c r="N113" s="223" t="s">
        <v>50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0.35999999999999999</v>
      </c>
      <c r="T113" s="225">
        <f>S113*H113</f>
        <v>9.7199999999999989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176</v>
      </c>
      <c r="AT113" s="226" t="s">
        <v>171</v>
      </c>
      <c r="AU113" s="226" t="s">
        <v>87</v>
      </c>
      <c r="AY113" s="19" t="s">
        <v>169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22</v>
      </c>
      <c r="BK113" s="227">
        <f>ROUND(I113*H113,2)</f>
        <v>0</v>
      </c>
      <c r="BL113" s="19" t="s">
        <v>176</v>
      </c>
      <c r="BM113" s="226" t="s">
        <v>1413</v>
      </c>
    </row>
    <row r="114" s="2" customFormat="1">
      <c r="A114" s="40"/>
      <c r="B114" s="41"/>
      <c r="C114" s="42"/>
      <c r="D114" s="228" t="s">
        <v>178</v>
      </c>
      <c r="E114" s="42"/>
      <c r="F114" s="229" t="s">
        <v>1414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178</v>
      </c>
      <c r="AU114" s="19" t="s">
        <v>87</v>
      </c>
    </row>
    <row r="115" s="14" customFormat="1">
      <c r="A115" s="14"/>
      <c r="B115" s="244"/>
      <c r="C115" s="245"/>
      <c r="D115" s="235" t="s">
        <v>180</v>
      </c>
      <c r="E115" s="246" t="s">
        <v>20</v>
      </c>
      <c r="F115" s="247" t="s">
        <v>1415</v>
      </c>
      <c r="G115" s="245"/>
      <c r="H115" s="248">
        <v>27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180</v>
      </c>
      <c r="AU115" s="254" t="s">
        <v>87</v>
      </c>
      <c r="AV115" s="14" t="s">
        <v>87</v>
      </c>
      <c r="AW115" s="14" t="s">
        <v>182</v>
      </c>
      <c r="AX115" s="14" t="s">
        <v>79</v>
      </c>
      <c r="AY115" s="254" t="s">
        <v>169</v>
      </c>
    </row>
    <row r="116" s="15" customFormat="1">
      <c r="A116" s="15"/>
      <c r="B116" s="255"/>
      <c r="C116" s="256"/>
      <c r="D116" s="235" t="s">
        <v>180</v>
      </c>
      <c r="E116" s="257" t="s">
        <v>20</v>
      </c>
      <c r="F116" s="258" t="s">
        <v>184</v>
      </c>
      <c r="G116" s="256"/>
      <c r="H116" s="259">
        <v>27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180</v>
      </c>
      <c r="AU116" s="265" t="s">
        <v>87</v>
      </c>
      <c r="AV116" s="15" t="s">
        <v>176</v>
      </c>
      <c r="AW116" s="15" t="s">
        <v>182</v>
      </c>
      <c r="AX116" s="15" t="s">
        <v>22</v>
      </c>
      <c r="AY116" s="265" t="s">
        <v>169</v>
      </c>
    </row>
    <row r="117" s="12" customFormat="1" ht="22.8" customHeight="1">
      <c r="A117" s="12"/>
      <c r="B117" s="199"/>
      <c r="C117" s="200"/>
      <c r="D117" s="201" t="s">
        <v>78</v>
      </c>
      <c r="E117" s="213" t="s">
        <v>230</v>
      </c>
      <c r="F117" s="213" t="s">
        <v>265</v>
      </c>
      <c r="G117" s="200"/>
      <c r="H117" s="200"/>
      <c r="I117" s="203"/>
      <c r="J117" s="214">
        <f>BK117</f>
        <v>0</v>
      </c>
      <c r="K117" s="200"/>
      <c r="L117" s="205"/>
      <c r="M117" s="206"/>
      <c r="N117" s="207"/>
      <c r="O117" s="207"/>
      <c r="P117" s="208">
        <f>SUM(P118:P179)</f>
        <v>0</v>
      </c>
      <c r="Q117" s="207"/>
      <c r="R117" s="208">
        <f>SUM(R118:R179)</f>
        <v>0.0044479999999999997</v>
      </c>
      <c r="S117" s="207"/>
      <c r="T117" s="209">
        <f>SUM(T118:T179)</f>
        <v>3148.4614000000001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22</v>
      </c>
      <c r="AT117" s="211" t="s">
        <v>78</v>
      </c>
      <c r="AU117" s="211" t="s">
        <v>22</v>
      </c>
      <c r="AY117" s="210" t="s">
        <v>169</v>
      </c>
      <c r="BK117" s="212">
        <f>SUM(BK118:BK179)</f>
        <v>0</v>
      </c>
    </row>
    <row r="118" s="2" customFormat="1" ht="24.15" customHeight="1">
      <c r="A118" s="40"/>
      <c r="B118" s="41"/>
      <c r="C118" s="215" t="s">
        <v>185</v>
      </c>
      <c r="D118" s="215" t="s">
        <v>171</v>
      </c>
      <c r="E118" s="216" t="s">
        <v>1416</v>
      </c>
      <c r="F118" s="217" t="s">
        <v>1417</v>
      </c>
      <c r="G118" s="218" t="s">
        <v>251</v>
      </c>
      <c r="H118" s="219">
        <v>27.800000000000001</v>
      </c>
      <c r="I118" s="220"/>
      <c r="J118" s="221">
        <f>ROUND(I118*H118,2)</f>
        <v>0</v>
      </c>
      <c r="K118" s="217" t="s">
        <v>175</v>
      </c>
      <c r="L118" s="46"/>
      <c r="M118" s="222" t="s">
        <v>20</v>
      </c>
      <c r="N118" s="223" t="s">
        <v>50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176</v>
      </c>
      <c r="AT118" s="226" t="s">
        <v>171</v>
      </c>
      <c r="AU118" s="226" t="s">
        <v>87</v>
      </c>
      <c r="AY118" s="19" t="s">
        <v>169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176</v>
      </c>
      <c r="BM118" s="226" t="s">
        <v>1418</v>
      </c>
    </row>
    <row r="119" s="2" customFormat="1">
      <c r="A119" s="40"/>
      <c r="B119" s="41"/>
      <c r="C119" s="42"/>
      <c r="D119" s="228" t="s">
        <v>178</v>
      </c>
      <c r="E119" s="42"/>
      <c r="F119" s="229" t="s">
        <v>1419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178</v>
      </c>
      <c r="AU119" s="19" t="s">
        <v>87</v>
      </c>
    </row>
    <row r="120" s="14" customFormat="1">
      <c r="A120" s="14"/>
      <c r="B120" s="244"/>
      <c r="C120" s="245"/>
      <c r="D120" s="235" t="s">
        <v>180</v>
      </c>
      <c r="E120" s="246" t="s">
        <v>20</v>
      </c>
      <c r="F120" s="247" t="s">
        <v>1420</v>
      </c>
      <c r="G120" s="245"/>
      <c r="H120" s="248">
        <v>27.800000000000001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180</v>
      </c>
      <c r="AU120" s="254" t="s">
        <v>87</v>
      </c>
      <c r="AV120" s="14" t="s">
        <v>87</v>
      </c>
      <c r="AW120" s="14" t="s">
        <v>182</v>
      </c>
      <c r="AX120" s="14" t="s">
        <v>79</v>
      </c>
      <c r="AY120" s="254" t="s">
        <v>169</v>
      </c>
    </row>
    <row r="121" s="15" customFormat="1">
      <c r="A121" s="15"/>
      <c r="B121" s="255"/>
      <c r="C121" s="256"/>
      <c r="D121" s="235" t="s">
        <v>180</v>
      </c>
      <c r="E121" s="257" t="s">
        <v>20</v>
      </c>
      <c r="F121" s="258" t="s">
        <v>184</v>
      </c>
      <c r="G121" s="256"/>
      <c r="H121" s="259">
        <v>27.800000000000001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180</v>
      </c>
      <c r="AU121" s="265" t="s">
        <v>87</v>
      </c>
      <c r="AV121" s="15" t="s">
        <v>176</v>
      </c>
      <c r="AW121" s="15" t="s">
        <v>182</v>
      </c>
      <c r="AX121" s="15" t="s">
        <v>22</v>
      </c>
      <c r="AY121" s="265" t="s">
        <v>169</v>
      </c>
    </row>
    <row r="122" s="2" customFormat="1" ht="24.15" customHeight="1">
      <c r="A122" s="40"/>
      <c r="B122" s="41"/>
      <c r="C122" s="215" t="s">
        <v>198</v>
      </c>
      <c r="D122" s="215" t="s">
        <v>171</v>
      </c>
      <c r="E122" s="216" t="s">
        <v>1421</v>
      </c>
      <c r="F122" s="217" t="s">
        <v>1422</v>
      </c>
      <c r="G122" s="218" t="s">
        <v>251</v>
      </c>
      <c r="H122" s="219">
        <v>27.800000000000001</v>
      </c>
      <c r="I122" s="220"/>
      <c r="J122" s="221">
        <f>ROUND(I122*H122,2)</f>
        <v>0</v>
      </c>
      <c r="K122" s="217" t="s">
        <v>175</v>
      </c>
      <c r="L122" s="46"/>
      <c r="M122" s="222" t="s">
        <v>20</v>
      </c>
      <c r="N122" s="223" t="s">
        <v>50</v>
      </c>
      <c r="O122" s="86"/>
      <c r="P122" s="224">
        <f>O122*H122</f>
        <v>0</v>
      </c>
      <c r="Q122" s="224">
        <v>2.0000000000000002E-05</v>
      </c>
      <c r="R122" s="224">
        <f>Q122*H122</f>
        <v>0.00055600000000000007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176</v>
      </c>
      <c r="AT122" s="226" t="s">
        <v>171</v>
      </c>
      <c r="AU122" s="226" t="s">
        <v>87</v>
      </c>
      <c r="AY122" s="19" t="s">
        <v>169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176</v>
      </c>
      <c r="BM122" s="226" t="s">
        <v>1423</v>
      </c>
    </row>
    <row r="123" s="2" customFormat="1">
      <c r="A123" s="40"/>
      <c r="B123" s="41"/>
      <c r="C123" s="42"/>
      <c r="D123" s="228" t="s">
        <v>178</v>
      </c>
      <c r="E123" s="42"/>
      <c r="F123" s="229" t="s">
        <v>1424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178</v>
      </c>
      <c r="AU123" s="19" t="s">
        <v>87</v>
      </c>
    </row>
    <row r="124" s="14" customFormat="1">
      <c r="A124" s="14"/>
      <c r="B124" s="244"/>
      <c r="C124" s="245"/>
      <c r="D124" s="235" t="s">
        <v>180</v>
      </c>
      <c r="E124" s="246" t="s">
        <v>20</v>
      </c>
      <c r="F124" s="247" t="s">
        <v>1420</v>
      </c>
      <c r="G124" s="245"/>
      <c r="H124" s="248">
        <v>27.800000000000001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180</v>
      </c>
      <c r="AU124" s="254" t="s">
        <v>87</v>
      </c>
      <c r="AV124" s="14" t="s">
        <v>87</v>
      </c>
      <c r="AW124" s="14" t="s">
        <v>182</v>
      </c>
      <c r="AX124" s="14" t="s">
        <v>79</v>
      </c>
      <c r="AY124" s="254" t="s">
        <v>169</v>
      </c>
    </row>
    <row r="125" s="15" customFormat="1">
      <c r="A125" s="15"/>
      <c r="B125" s="255"/>
      <c r="C125" s="256"/>
      <c r="D125" s="235" t="s">
        <v>180</v>
      </c>
      <c r="E125" s="257" t="s">
        <v>20</v>
      </c>
      <c r="F125" s="258" t="s">
        <v>184</v>
      </c>
      <c r="G125" s="256"/>
      <c r="H125" s="259">
        <v>27.800000000000001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180</v>
      </c>
      <c r="AU125" s="265" t="s">
        <v>87</v>
      </c>
      <c r="AV125" s="15" t="s">
        <v>176</v>
      </c>
      <c r="AW125" s="15" t="s">
        <v>182</v>
      </c>
      <c r="AX125" s="15" t="s">
        <v>22</v>
      </c>
      <c r="AY125" s="265" t="s">
        <v>169</v>
      </c>
    </row>
    <row r="126" s="2" customFormat="1" ht="24.15" customHeight="1">
      <c r="A126" s="40"/>
      <c r="B126" s="41"/>
      <c r="C126" s="215" t="s">
        <v>218</v>
      </c>
      <c r="D126" s="215" t="s">
        <v>171</v>
      </c>
      <c r="E126" s="216" t="s">
        <v>280</v>
      </c>
      <c r="F126" s="217" t="s">
        <v>281</v>
      </c>
      <c r="G126" s="218" t="s">
        <v>251</v>
      </c>
      <c r="H126" s="219">
        <v>27.800000000000001</v>
      </c>
      <c r="I126" s="220"/>
      <c r="J126" s="221">
        <f>ROUND(I126*H126,2)</f>
        <v>0</v>
      </c>
      <c r="K126" s="217" t="s">
        <v>175</v>
      </c>
      <c r="L126" s="46"/>
      <c r="M126" s="222" t="s">
        <v>20</v>
      </c>
      <c r="N126" s="223" t="s">
        <v>50</v>
      </c>
      <c r="O126" s="86"/>
      <c r="P126" s="224">
        <f>O126*H126</f>
        <v>0</v>
      </c>
      <c r="Q126" s="224">
        <v>0.00013999999999999999</v>
      </c>
      <c r="R126" s="224">
        <f>Q126*H126</f>
        <v>0.0038919999999999996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176</v>
      </c>
      <c r="AT126" s="226" t="s">
        <v>171</v>
      </c>
      <c r="AU126" s="226" t="s">
        <v>87</v>
      </c>
      <c r="AY126" s="19" t="s">
        <v>169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22</v>
      </c>
      <c r="BK126" s="227">
        <f>ROUND(I126*H126,2)</f>
        <v>0</v>
      </c>
      <c r="BL126" s="19" t="s">
        <v>176</v>
      </c>
      <c r="BM126" s="226" t="s">
        <v>1425</v>
      </c>
    </row>
    <row r="127" s="2" customFormat="1">
      <c r="A127" s="40"/>
      <c r="B127" s="41"/>
      <c r="C127" s="42"/>
      <c r="D127" s="228" t="s">
        <v>178</v>
      </c>
      <c r="E127" s="42"/>
      <c r="F127" s="229" t="s">
        <v>283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178</v>
      </c>
      <c r="AU127" s="19" t="s">
        <v>87</v>
      </c>
    </row>
    <row r="128" s="14" customFormat="1">
      <c r="A128" s="14"/>
      <c r="B128" s="244"/>
      <c r="C128" s="245"/>
      <c r="D128" s="235" t="s">
        <v>180</v>
      </c>
      <c r="E128" s="246" t="s">
        <v>20</v>
      </c>
      <c r="F128" s="247" t="s">
        <v>1420</v>
      </c>
      <c r="G128" s="245"/>
      <c r="H128" s="248">
        <v>27.800000000000001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180</v>
      </c>
      <c r="AU128" s="254" t="s">
        <v>87</v>
      </c>
      <c r="AV128" s="14" t="s">
        <v>87</v>
      </c>
      <c r="AW128" s="14" t="s">
        <v>182</v>
      </c>
      <c r="AX128" s="14" t="s">
        <v>79</v>
      </c>
      <c r="AY128" s="254" t="s">
        <v>169</v>
      </c>
    </row>
    <row r="129" s="15" customFormat="1">
      <c r="A129" s="15"/>
      <c r="B129" s="255"/>
      <c r="C129" s="256"/>
      <c r="D129" s="235" t="s">
        <v>180</v>
      </c>
      <c r="E129" s="257" t="s">
        <v>20</v>
      </c>
      <c r="F129" s="258" t="s">
        <v>184</v>
      </c>
      <c r="G129" s="256"/>
      <c r="H129" s="259">
        <v>27.800000000000001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180</v>
      </c>
      <c r="AU129" s="265" t="s">
        <v>87</v>
      </c>
      <c r="AV129" s="15" t="s">
        <v>176</v>
      </c>
      <c r="AW129" s="15" t="s">
        <v>182</v>
      </c>
      <c r="AX129" s="15" t="s">
        <v>22</v>
      </c>
      <c r="AY129" s="265" t="s">
        <v>169</v>
      </c>
    </row>
    <row r="130" s="2" customFormat="1" ht="16.5" customHeight="1">
      <c r="A130" s="40"/>
      <c r="B130" s="41"/>
      <c r="C130" s="215" t="s">
        <v>223</v>
      </c>
      <c r="D130" s="215" t="s">
        <v>171</v>
      </c>
      <c r="E130" s="216" t="s">
        <v>1426</v>
      </c>
      <c r="F130" s="217" t="s">
        <v>1427</v>
      </c>
      <c r="G130" s="218" t="s">
        <v>174</v>
      </c>
      <c r="H130" s="219">
        <v>52</v>
      </c>
      <c r="I130" s="220"/>
      <c r="J130" s="221">
        <f>ROUND(I130*H130,2)</f>
        <v>0</v>
      </c>
      <c r="K130" s="217" t="s">
        <v>175</v>
      </c>
      <c r="L130" s="46"/>
      <c r="M130" s="222" t="s">
        <v>20</v>
      </c>
      <c r="N130" s="223" t="s">
        <v>50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2.3999999999999999</v>
      </c>
      <c r="T130" s="225">
        <f>S130*H130</f>
        <v>124.8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176</v>
      </c>
      <c r="AT130" s="226" t="s">
        <v>171</v>
      </c>
      <c r="AU130" s="226" t="s">
        <v>87</v>
      </c>
      <c r="AY130" s="19" t="s">
        <v>169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22</v>
      </c>
      <c r="BK130" s="227">
        <f>ROUND(I130*H130,2)</f>
        <v>0</v>
      </c>
      <c r="BL130" s="19" t="s">
        <v>176</v>
      </c>
      <c r="BM130" s="226" t="s">
        <v>1428</v>
      </c>
    </row>
    <row r="131" s="2" customFormat="1">
      <c r="A131" s="40"/>
      <c r="B131" s="41"/>
      <c r="C131" s="42"/>
      <c r="D131" s="228" t="s">
        <v>178</v>
      </c>
      <c r="E131" s="42"/>
      <c r="F131" s="229" t="s">
        <v>1429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178</v>
      </c>
      <c r="AU131" s="19" t="s">
        <v>87</v>
      </c>
    </row>
    <row r="132" s="14" customFormat="1">
      <c r="A132" s="14"/>
      <c r="B132" s="244"/>
      <c r="C132" s="245"/>
      <c r="D132" s="235" t="s">
        <v>180</v>
      </c>
      <c r="E132" s="246" t="s">
        <v>20</v>
      </c>
      <c r="F132" s="247" t="s">
        <v>1430</v>
      </c>
      <c r="G132" s="245"/>
      <c r="H132" s="248">
        <v>52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180</v>
      </c>
      <c r="AU132" s="254" t="s">
        <v>87</v>
      </c>
      <c r="AV132" s="14" t="s">
        <v>87</v>
      </c>
      <c r="AW132" s="14" t="s">
        <v>182</v>
      </c>
      <c r="AX132" s="14" t="s">
        <v>79</v>
      </c>
      <c r="AY132" s="254" t="s">
        <v>169</v>
      </c>
    </row>
    <row r="133" s="15" customFormat="1">
      <c r="A133" s="15"/>
      <c r="B133" s="255"/>
      <c r="C133" s="256"/>
      <c r="D133" s="235" t="s">
        <v>180</v>
      </c>
      <c r="E133" s="257" t="s">
        <v>20</v>
      </c>
      <c r="F133" s="258" t="s">
        <v>184</v>
      </c>
      <c r="G133" s="256"/>
      <c r="H133" s="259">
        <v>52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180</v>
      </c>
      <c r="AU133" s="265" t="s">
        <v>87</v>
      </c>
      <c r="AV133" s="15" t="s">
        <v>176</v>
      </c>
      <c r="AW133" s="15" t="s">
        <v>182</v>
      </c>
      <c r="AX133" s="15" t="s">
        <v>22</v>
      </c>
      <c r="AY133" s="265" t="s">
        <v>169</v>
      </c>
    </row>
    <row r="134" s="2" customFormat="1" ht="33" customHeight="1">
      <c r="A134" s="40"/>
      <c r="B134" s="41"/>
      <c r="C134" s="215" t="s">
        <v>230</v>
      </c>
      <c r="D134" s="215" t="s">
        <v>171</v>
      </c>
      <c r="E134" s="216" t="s">
        <v>1431</v>
      </c>
      <c r="F134" s="217" t="s">
        <v>1432</v>
      </c>
      <c r="G134" s="218" t="s">
        <v>174</v>
      </c>
      <c r="H134" s="219">
        <v>1.756</v>
      </c>
      <c r="I134" s="220"/>
      <c r="J134" s="221">
        <f>ROUND(I134*H134,2)</f>
        <v>0</v>
      </c>
      <c r="K134" s="217" t="s">
        <v>175</v>
      </c>
      <c r="L134" s="46"/>
      <c r="M134" s="222" t="s">
        <v>20</v>
      </c>
      <c r="N134" s="223" t="s">
        <v>50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1.7</v>
      </c>
      <c r="T134" s="225">
        <f>S134*H134</f>
        <v>2.9851999999999999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176</v>
      </c>
      <c r="AT134" s="226" t="s">
        <v>171</v>
      </c>
      <c r="AU134" s="226" t="s">
        <v>87</v>
      </c>
      <c r="AY134" s="19" t="s">
        <v>169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176</v>
      </c>
      <c r="BM134" s="226" t="s">
        <v>1433</v>
      </c>
    </row>
    <row r="135" s="2" customFormat="1">
      <c r="A135" s="40"/>
      <c r="B135" s="41"/>
      <c r="C135" s="42"/>
      <c r="D135" s="228" t="s">
        <v>178</v>
      </c>
      <c r="E135" s="42"/>
      <c r="F135" s="229" t="s">
        <v>1434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178</v>
      </c>
      <c r="AU135" s="19" t="s">
        <v>87</v>
      </c>
    </row>
    <row r="136" s="14" customFormat="1">
      <c r="A136" s="14"/>
      <c r="B136" s="244"/>
      <c r="C136" s="245"/>
      <c r="D136" s="235" t="s">
        <v>180</v>
      </c>
      <c r="E136" s="246" t="s">
        <v>20</v>
      </c>
      <c r="F136" s="247" t="s">
        <v>1435</v>
      </c>
      <c r="G136" s="245"/>
      <c r="H136" s="248">
        <v>1.7556000000000001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180</v>
      </c>
      <c r="AU136" s="254" t="s">
        <v>87</v>
      </c>
      <c r="AV136" s="14" t="s">
        <v>87</v>
      </c>
      <c r="AW136" s="14" t="s">
        <v>182</v>
      </c>
      <c r="AX136" s="14" t="s">
        <v>79</v>
      </c>
      <c r="AY136" s="254" t="s">
        <v>169</v>
      </c>
    </row>
    <row r="137" s="15" customFormat="1">
      <c r="A137" s="15"/>
      <c r="B137" s="255"/>
      <c r="C137" s="256"/>
      <c r="D137" s="235" t="s">
        <v>180</v>
      </c>
      <c r="E137" s="257" t="s">
        <v>20</v>
      </c>
      <c r="F137" s="258" t="s">
        <v>184</v>
      </c>
      <c r="G137" s="256"/>
      <c r="H137" s="259">
        <v>1.7556000000000001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180</v>
      </c>
      <c r="AU137" s="265" t="s">
        <v>87</v>
      </c>
      <c r="AV137" s="15" t="s">
        <v>176</v>
      </c>
      <c r="AW137" s="15" t="s">
        <v>182</v>
      </c>
      <c r="AX137" s="15" t="s">
        <v>22</v>
      </c>
      <c r="AY137" s="265" t="s">
        <v>169</v>
      </c>
    </row>
    <row r="138" s="2" customFormat="1" ht="24.15" customHeight="1">
      <c r="A138" s="40"/>
      <c r="B138" s="41"/>
      <c r="C138" s="215" t="s">
        <v>27</v>
      </c>
      <c r="D138" s="215" t="s">
        <v>171</v>
      </c>
      <c r="E138" s="216" t="s">
        <v>1436</v>
      </c>
      <c r="F138" s="217" t="s">
        <v>1437</v>
      </c>
      <c r="G138" s="218" t="s">
        <v>174</v>
      </c>
      <c r="H138" s="219">
        <v>955.70000000000005</v>
      </c>
      <c r="I138" s="220"/>
      <c r="J138" s="221">
        <f>ROUND(I138*H138,2)</f>
        <v>0</v>
      </c>
      <c r="K138" s="217" t="s">
        <v>175</v>
      </c>
      <c r="L138" s="46"/>
      <c r="M138" s="222" t="s">
        <v>20</v>
      </c>
      <c r="N138" s="223" t="s">
        <v>50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2102.5400000000004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176</v>
      </c>
      <c r="AT138" s="226" t="s">
        <v>171</v>
      </c>
      <c r="AU138" s="226" t="s">
        <v>87</v>
      </c>
      <c r="AY138" s="19" t="s">
        <v>169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176</v>
      </c>
      <c r="BM138" s="226" t="s">
        <v>1438</v>
      </c>
    </row>
    <row r="139" s="2" customFormat="1">
      <c r="A139" s="40"/>
      <c r="B139" s="41"/>
      <c r="C139" s="42"/>
      <c r="D139" s="228" t="s">
        <v>178</v>
      </c>
      <c r="E139" s="42"/>
      <c r="F139" s="229" t="s">
        <v>1439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178</v>
      </c>
      <c r="AU139" s="19" t="s">
        <v>87</v>
      </c>
    </row>
    <row r="140" s="13" customFormat="1">
      <c r="A140" s="13"/>
      <c r="B140" s="233"/>
      <c r="C140" s="234"/>
      <c r="D140" s="235" t="s">
        <v>180</v>
      </c>
      <c r="E140" s="236" t="s">
        <v>20</v>
      </c>
      <c r="F140" s="237" t="s">
        <v>1404</v>
      </c>
      <c r="G140" s="234"/>
      <c r="H140" s="236" t="s">
        <v>20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180</v>
      </c>
      <c r="AU140" s="243" t="s">
        <v>87</v>
      </c>
      <c r="AV140" s="13" t="s">
        <v>22</v>
      </c>
      <c r="AW140" s="13" t="s">
        <v>182</v>
      </c>
      <c r="AX140" s="13" t="s">
        <v>79</v>
      </c>
      <c r="AY140" s="243" t="s">
        <v>169</v>
      </c>
    </row>
    <row r="141" s="14" customFormat="1">
      <c r="A141" s="14"/>
      <c r="B141" s="244"/>
      <c r="C141" s="245"/>
      <c r="D141" s="235" t="s">
        <v>180</v>
      </c>
      <c r="E141" s="246" t="s">
        <v>20</v>
      </c>
      <c r="F141" s="247" t="s">
        <v>1440</v>
      </c>
      <c r="G141" s="245"/>
      <c r="H141" s="248">
        <v>121.09999999999999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180</v>
      </c>
      <c r="AU141" s="254" t="s">
        <v>87</v>
      </c>
      <c r="AV141" s="14" t="s">
        <v>87</v>
      </c>
      <c r="AW141" s="14" t="s">
        <v>182</v>
      </c>
      <c r="AX141" s="14" t="s">
        <v>79</v>
      </c>
      <c r="AY141" s="254" t="s">
        <v>169</v>
      </c>
    </row>
    <row r="142" s="14" customFormat="1">
      <c r="A142" s="14"/>
      <c r="B142" s="244"/>
      <c r="C142" s="245"/>
      <c r="D142" s="235" t="s">
        <v>180</v>
      </c>
      <c r="E142" s="246" t="s">
        <v>20</v>
      </c>
      <c r="F142" s="247" t="s">
        <v>1441</v>
      </c>
      <c r="G142" s="245"/>
      <c r="H142" s="248">
        <v>86.5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180</v>
      </c>
      <c r="AU142" s="254" t="s">
        <v>87</v>
      </c>
      <c r="AV142" s="14" t="s">
        <v>87</v>
      </c>
      <c r="AW142" s="14" t="s">
        <v>182</v>
      </c>
      <c r="AX142" s="14" t="s">
        <v>79</v>
      </c>
      <c r="AY142" s="254" t="s">
        <v>169</v>
      </c>
    </row>
    <row r="143" s="14" customFormat="1">
      <c r="A143" s="14"/>
      <c r="B143" s="244"/>
      <c r="C143" s="245"/>
      <c r="D143" s="235" t="s">
        <v>180</v>
      </c>
      <c r="E143" s="246" t="s">
        <v>20</v>
      </c>
      <c r="F143" s="247" t="s">
        <v>1442</v>
      </c>
      <c r="G143" s="245"/>
      <c r="H143" s="248">
        <v>34.600000000000001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180</v>
      </c>
      <c r="AU143" s="254" t="s">
        <v>87</v>
      </c>
      <c r="AV143" s="14" t="s">
        <v>87</v>
      </c>
      <c r="AW143" s="14" t="s">
        <v>182</v>
      </c>
      <c r="AX143" s="14" t="s">
        <v>79</v>
      </c>
      <c r="AY143" s="254" t="s">
        <v>169</v>
      </c>
    </row>
    <row r="144" s="14" customFormat="1">
      <c r="A144" s="14"/>
      <c r="B144" s="244"/>
      <c r="C144" s="245"/>
      <c r="D144" s="235" t="s">
        <v>180</v>
      </c>
      <c r="E144" s="246" t="s">
        <v>20</v>
      </c>
      <c r="F144" s="247" t="s">
        <v>1443</v>
      </c>
      <c r="G144" s="245"/>
      <c r="H144" s="248">
        <v>129.75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180</v>
      </c>
      <c r="AU144" s="254" t="s">
        <v>87</v>
      </c>
      <c r="AV144" s="14" t="s">
        <v>87</v>
      </c>
      <c r="AW144" s="14" t="s">
        <v>182</v>
      </c>
      <c r="AX144" s="14" t="s">
        <v>79</v>
      </c>
      <c r="AY144" s="254" t="s">
        <v>169</v>
      </c>
    </row>
    <row r="145" s="14" customFormat="1">
      <c r="A145" s="14"/>
      <c r="B145" s="244"/>
      <c r="C145" s="245"/>
      <c r="D145" s="235" t="s">
        <v>180</v>
      </c>
      <c r="E145" s="246" t="s">
        <v>20</v>
      </c>
      <c r="F145" s="247" t="s">
        <v>1444</v>
      </c>
      <c r="G145" s="245"/>
      <c r="H145" s="248">
        <v>95.150000000000006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180</v>
      </c>
      <c r="AU145" s="254" t="s">
        <v>87</v>
      </c>
      <c r="AV145" s="14" t="s">
        <v>87</v>
      </c>
      <c r="AW145" s="14" t="s">
        <v>182</v>
      </c>
      <c r="AX145" s="14" t="s">
        <v>79</v>
      </c>
      <c r="AY145" s="254" t="s">
        <v>169</v>
      </c>
    </row>
    <row r="146" s="13" customFormat="1">
      <c r="A146" s="13"/>
      <c r="B146" s="233"/>
      <c r="C146" s="234"/>
      <c r="D146" s="235" t="s">
        <v>180</v>
      </c>
      <c r="E146" s="236" t="s">
        <v>20</v>
      </c>
      <c r="F146" s="237" t="s">
        <v>1445</v>
      </c>
      <c r="G146" s="234"/>
      <c r="H146" s="236" t="s">
        <v>20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180</v>
      </c>
      <c r="AU146" s="243" t="s">
        <v>87</v>
      </c>
      <c r="AV146" s="13" t="s">
        <v>22</v>
      </c>
      <c r="AW146" s="13" t="s">
        <v>182</v>
      </c>
      <c r="AX146" s="13" t="s">
        <v>79</v>
      </c>
      <c r="AY146" s="243" t="s">
        <v>169</v>
      </c>
    </row>
    <row r="147" s="14" customFormat="1">
      <c r="A147" s="14"/>
      <c r="B147" s="244"/>
      <c r="C147" s="245"/>
      <c r="D147" s="235" t="s">
        <v>180</v>
      </c>
      <c r="E147" s="246" t="s">
        <v>20</v>
      </c>
      <c r="F147" s="247" t="s">
        <v>1446</v>
      </c>
      <c r="G147" s="245"/>
      <c r="H147" s="248">
        <v>131.59999999999999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180</v>
      </c>
      <c r="AU147" s="254" t="s">
        <v>87</v>
      </c>
      <c r="AV147" s="14" t="s">
        <v>87</v>
      </c>
      <c r="AW147" s="14" t="s">
        <v>182</v>
      </c>
      <c r="AX147" s="14" t="s">
        <v>79</v>
      </c>
      <c r="AY147" s="254" t="s">
        <v>169</v>
      </c>
    </row>
    <row r="148" s="14" customFormat="1">
      <c r="A148" s="14"/>
      <c r="B148" s="244"/>
      <c r="C148" s="245"/>
      <c r="D148" s="235" t="s">
        <v>180</v>
      </c>
      <c r="E148" s="246" t="s">
        <v>20</v>
      </c>
      <c r="F148" s="247" t="s">
        <v>1447</v>
      </c>
      <c r="G148" s="245"/>
      <c r="H148" s="248">
        <v>333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180</v>
      </c>
      <c r="AU148" s="254" t="s">
        <v>87</v>
      </c>
      <c r="AV148" s="14" t="s">
        <v>87</v>
      </c>
      <c r="AW148" s="14" t="s">
        <v>182</v>
      </c>
      <c r="AX148" s="14" t="s">
        <v>79</v>
      </c>
      <c r="AY148" s="254" t="s">
        <v>169</v>
      </c>
    </row>
    <row r="149" s="13" customFormat="1">
      <c r="A149" s="13"/>
      <c r="B149" s="233"/>
      <c r="C149" s="234"/>
      <c r="D149" s="235" t="s">
        <v>180</v>
      </c>
      <c r="E149" s="236" t="s">
        <v>20</v>
      </c>
      <c r="F149" s="237" t="s">
        <v>1448</v>
      </c>
      <c r="G149" s="234"/>
      <c r="H149" s="236" t="s">
        <v>20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180</v>
      </c>
      <c r="AU149" s="243" t="s">
        <v>87</v>
      </c>
      <c r="AV149" s="13" t="s">
        <v>22</v>
      </c>
      <c r="AW149" s="13" t="s">
        <v>182</v>
      </c>
      <c r="AX149" s="13" t="s">
        <v>79</v>
      </c>
      <c r="AY149" s="243" t="s">
        <v>169</v>
      </c>
    </row>
    <row r="150" s="14" customFormat="1">
      <c r="A150" s="14"/>
      <c r="B150" s="244"/>
      <c r="C150" s="245"/>
      <c r="D150" s="235" t="s">
        <v>180</v>
      </c>
      <c r="E150" s="246" t="s">
        <v>20</v>
      </c>
      <c r="F150" s="247" t="s">
        <v>1449</v>
      </c>
      <c r="G150" s="245"/>
      <c r="H150" s="248">
        <v>9.5999999999999996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180</v>
      </c>
      <c r="AU150" s="254" t="s">
        <v>87</v>
      </c>
      <c r="AV150" s="14" t="s">
        <v>87</v>
      </c>
      <c r="AW150" s="14" t="s">
        <v>182</v>
      </c>
      <c r="AX150" s="14" t="s">
        <v>79</v>
      </c>
      <c r="AY150" s="254" t="s">
        <v>169</v>
      </c>
    </row>
    <row r="151" s="14" customFormat="1">
      <c r="A151" s="14"/>
      <c r="B151" s="244"/>
      <c r="C151" s="245"/>
      <c r="D151" s="235" t="s">
        <v>180</v>
      </c>
      <c r="E151" s="246" t="s">
        <v>20</v>
      </c>
      <c r="F151" s="247" t="s">
        <v>1450</v>
      </c>
      <c r="G151" s="245"/>
      <c r="H151" s="248">
        <v>2.3999999999999999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180</v>
      </c>
      <c r="AU151" s="254" t="s">
        <v>87</v>
      </c>
      <c r="AV151" s="14" t="s">
        <v>87</v>
      </c>
      <c r="AW151" s="14" t="s">
        <v>182</v>
      </c>
      <c r="AX151" s="14" t="s">
        <v>79</v>
      </c>
      <c r="AY151" s="254" t="s">
        <v>169</v>
      </c>
    </row>
    <row r="152" s="14" customFormat="1">
      <c r="A152" s="14"/>
      <c r="B152" s="244"/>
      <c r="C152" s="245"/>
      <c r="D152" s="235" t="s">
        <v>180</v>
      </c>
      <c r="E152" s="246" t="s">
        <v>20</v>
      </c>
      <c r="F152" s="247" t="s">
        <v>1451</v>
      </c>
      <c r="G152" s="245"/>
      <c r="H152" s="248">
        <v>12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180</v>
      </c>
      <c r="AU152" s="254" t="s">
        <v>87</v>
      </c>
      <c r="AV152" s="14" t="s">
        <v>87</v>
      </c>
      <c r="AW152" s="14" t="s">
        <v>182</v>
      </c>
      <c r="AX152" s="14" t="s">
        <v>79</v>
      </c>
      <c r="AY152" s="254" t="s">
        <v>169</v>
      </c>
    </row>
    <row r="153" s="15" customFormat="1">
      <c r="A153" s="15"/>
      <c r="B153" s="255"/>
      <c r="C153" s="256"/>
      <c r="D153" s="235" t="s">
        <v>180</v>
      </c>
      <c r="E153" s="257" t="s">
        <v>20</v>
      </c>
      <c r="F153" s="258" t="s">
        <v>184</v>
      </c>
      <c r="G153" s="256"/>
      <c r="H153" s="259">
        <v>955.70000000000005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180</v>
      </c>
      <c r="AU153" s="265" t="s">
        <v>87</v>
      </c>
      <c r="AV153" s="15" t="s">
        <v>176</v>
      </c>
      <c r="AW153" s="15" t="s">
        <v>182</v>
      </c>
      <c r="AX153" s="15" t="s">
        <v>22</v>
      </c>
      <c r="AY153" s="265" t="s">
        <v>169</v>
      </c>
    </row>
    <row r="154" s="2" customFormat="1" ht="24.15" customHeight="1">
      <c r="A154" s="40"/>
      <c r="B154" s="41"/>
      <c r="C154" s="215" t="s">
        <v>244</v>
      </c>
      <c r="D154" s="215" t="s">
        <v>171</v>
      </c>
      <c r="E154" s="216" t="s">
        <v>1452</v>
      </c>
      <c r="F154" s="217" t="s">
        <v>1453</v>
      </c>
      <c r="G154" s="218" t="s">
        <v>174</v>
      </c>
      <c r="H154" s="219">
        <v>403.49599999999998</v>
      </c>
      <c r="I154" s="220"/>
      <c r="J154" s="221">
        <f>ROUND(I154*H154,2)</f>
        <v>0</v>
      </c>
      <c r="K154" s="217" t="s">
        <v>175</v>
      </c>
      <c r="L154" s="46"/>
      <c r="M154" s="222" t="s">
        <v>20</v>
      </c>
      <c r="N154" s="223" t="s">
        <v>50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2.2000000000000002</v>
      </c>
      <c r="T154" s="225">
        <f>S154*H154</f>
        <v>887.69119999999998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176</v>
      </c>
      <c r="AT154" s="226" t="s">
        <v>171</v>
      </c>
      <c r="AU154" s="226" t="s">
        <v>87</v>
      </c>
      <c r="AY154" s="19" t="s">
        <v>169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22</v>
      </c>
      <c r="BK154" s="227">
        <f>ROUND(I154*H154,2)</f>
        <v>0</v>
      </c>
      <c r="BL154" s="19" t="s">
        <v>176</v>
      </c>
      <c r="BM154" s="226" t="s">
        <v>1454</v>
      </c>
    </row>
    <row r="155" s="2" customFormat="1">
      <c r="A155" s="40"/>
      <c r="B155" s="41"/>
      <c r="C155" s="42"/>
      <c r="D155" s="228" t="s">
        <v>178</v>
      </c>
      <c r="E155" s="42"/>
      <c r="F155" s="229" t="s">
        <v>1455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178</v>
      </c>
      <c r="AU155" s="19" t="s">
        <v>87</v>
      </c>
    </row>
    <row r="156" s="13" customFormat="1">
      <c r="A156" s="13"/>
      <c r="B156" s="233"/>
      <c r="C156" s="234"/>
      <c r="D156" s="235" t="s">
        <v>180</v>
      </c>
      <c r="E156" s="236" t="s">
        <v>20</v>
      </c>
      <c r="F156" s="237" t="s">
        <v>1404</v>
      </c>
      <c r="G156" s="234"/>
      <c r="H156" s="236" t="s">
        <v>20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180</v>
      </c>
      <c r="AU156" s="243" t="s">
        <v>87</v>
      </c>
      <c r="AV156" s="13" t="s">
        <v>22</v>
      </c>
      <c r="AW156" s="13" t="s">
        <v>182</v>
      </c>
      <c r="AX156" s="13" t="s">
        <v>79</v>
      </c>
      <c r="AY156" s="243" t="s">
        <v>169</v>
      </c>
    </row>
    <row r="157" s="14" customFormat="1">
      <c r="A157" s="14"/>
      <c r="B157" s="244"/>
      <c r="C157" s="245"/>
      <c r="D157" s="235" t="s">
        <v>180</v>
      </c>
      <c r="E157" s="246" t="s">
        <v>20</v>
      </c>
      <c r="F157" s="247" t="s">
        <v>1456</v>
      </c>
      <c r="G157" s="245"/>
      <c r="H157" s="248">
        <v>346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180</v>
      </c>
      <c r="AU157" s="254" t="s">
        <v>87</v>
      </c>
      <c r="AV157" s="14" t="s">
        <v>87</v>
      </c>
      <c r="AW157" s="14" t="s">
        <v>182</v>
      </c>
      <c r="AX157" s="14" t="s">
        <v>79</v>
      </c>
      <c r="AY157" s="254" t="s">
        <v>169</v>
      </c>
    </row>
    <row r="158" s="13" customFormat="1">
      <c r="A158" s="13"/>
      <c r="B158" s="233"/>
      <c r="C158" s="234"/>
      <c r="D158" s="235" t="s">
        <v>180</v>
      </c>
      <c r="E158" s="236" t="s">
        <v>20</v>
      </c>
      <c r="F158" s="237" t="s">
        <v>1457</v>
      </c>
      <c r="G158" s="234"/>
      <c r="H158" s="236" t="s">
        <v>20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180</v>
      </c>
      <c r="AU158" s="243" t="s">
        <v>87</v>
      </c>
      <c r="AV158" s="13" t="s">
        <v>22</v>
      </c>
      <c r="AW158" s="13" t="s">
        <v>182</v>
      </c>
      <c r="AX158" s="13" t="s">
        <v>79</v>
      </c>
      <c r="AY158" s="243" t="s">
        <v>169</v>
      </c>
    </row>
    <row r="159" s="14" customFormat="1">
      <c r="A159" s="14"/>
      <c r="B159" s="244"/>
      <c r="C159" s="245"/>
      <c r="D159" s="235" t="s">
        <v>180</v>
      </c>
      <c r="E159" s="246" t="s">
        <v>20</v>
      </c>
      <c r="F159" s="247" t="s">
        <v>1458</v>
      </c>
      <c r="G159" s="245"/>
      <c r="H159" s="248">
        <v>5.3360000000000003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180</v>
      </c>
      <c r="AU159" s="254" t="s">
        <v>87</v>
      </c>
      <c r="AV159" s="14" t="s">
        <v>87</v>
      </c>
      <c r="AW159" s="14" t="s">
        <v>182</v>
      </c>
      <c r="AX159" s="14" t="s">
        <v>79</v>
      </c>
      <c r="AY159" s="254" t="s">
        <v>169</v>
      </c>
    </row>
    <row r="160" s="14" customFormat="1">
      <c r="A160" s="14"/>
      <c r="B160" s="244"/>
      <c r="C160" s="245"/>
      <c r="D160" s="235" t="s">
        <v>180</v>
      </c>
      <c r="E160" s="246" t="s">
        <v>20</v>
      </c>
      <c r="F160" s="247" t="s">
        <v>1459</v>
      </c>
      <c r="G160" s="245"/>
      <c r="H160" s="248">
        <v>7.3600000000000003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180</v>
      </c>
      <c r="AU160" s="254" t="s">
        <v>87</v>
      </c>
      <c r="AV160" s="14" t="s">
        <v>87</v>
      </c>
      <c r="AW160" s="14" t="s">
        <v>182</v>
      </c>
      <c r="AX160" s="14" t="s">
        <v>79</v>
      </c>
      <c r="AY160" s="254" t="s">
        <v>169</v>
      </c>
    </row>
    <row r="161" s="13" customFormat="1">
      <c r="A161" s="13"/>
      <c r="B161" s="233"/>
      <c r="C161" s="234"/>
      <c r="D161" s="235" t="s">
        <v>180</v>
      </c>
      <c r="E161" s="236" t="s">
        <v>20</v>
      </c>
      <c r="F161" s="237" t="s">
        <v>1448</v>
      </c>
      <c r="G161" s="234"/>
      <c r="H161" s="236" t="s">
        <v>20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180</v>
      </c>
      <c r="AU161" s="243" t="s">
        <v>87</v>
      </c>
      <c r="AV161" s="13" t="s">
        <v>22</v>
      </c>
      <c r="AW161" s="13" t="s">
        <v>182</v>
      </c>
      <c r="AX161" s="13" t="s">
        <v>79</v>
      </c>
      <c r="AY161" s="243" t="s">
        <v>169</v>
      </c>
    </row>
    <row r="162" s="14" customFormat="1">
      <c r="A162" s="14"/>
      <c r="B162" s="244"/>
      <c r="C162" s="245"/>
      <c r="D162" s="235" t="s">
        <v>180</v>
      </c>
      <c r="E162" s="246" t="s">
        <v>20</v>
      </c>
      <c r="F162" s="247" t="s">
        <v>1460</v>
      </c>
      <c r="G162" s="245"/>
      <c r="H162" s="248">
        <v>44.799999999999997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180</v>
      </c>
      <c r="AU162" s="254" t="s">
        <v>87</v>
      </c>
      <c r="AV162" s="14" t="s">
        <v>87</v>
      </c>
      <c r="AW162" s="14" t="s">
        <v>182</v>
      </c>
      <c r="AX162" s="14" t="s">
        <v>79</v>
      </c>
      <c r="AY162" s="254" t="s">
        <v>169</v>
      </c>
    </row>
    <row r="163" s="15" customFormat="1">
      <c r="A163" s="15"/>
      <c r="B163" s="255"/>
      <c r="C163" s="256"/>
      <c r="D163" s="235" t="s">
        <v>180</v>
      </c>
      <c r="E163" s="257" t="s">
        <v>20</v>
      </c>
      <c r="F163" s="258" t="s">
        <v>184</v>
      </c>
      <c r="G163" s="256"/>
      <c r="H163" s="259">
        <v>403.49599999999998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180</v>
      </c>
      <c r="AU163" s="265" t="s">
        <v>87</v>
      </c>
      <c r="AV163" s="15" t="s">
        <v>176</v>
      </c>
      <c r="AW163" s="15" t="s">
        <v>182</v>
      </c>
      <c r="AX163" s="15" t="s">
        <v>22</v>
      </c>
      <c r="AY163" s="265" t="s">
        <v>169</v>
      </c>
    </row>
    <row r="164" s="2" customFormat="1" ht="33" customHeight="1">
      <c r="A164" s="40"/>
      <c r="B164" s="41"/>
      <c r="C164" s="215" t="s">
        <v>8</v>
      </c>
      <c r="D164" s="215" t="s">
        <v>171</v>
      </c>
      <c r="E164" s="216" t="s">
        <v>1461</v>
      </c>
      <c r="F164" s="217" t="s">
        <v>1462</v>
      </c>
      <c r="G164" s="218" t="s">
        <v>174</v>
      </c>
      <c r="H164" s="219">
        <v>216.25</v>
      </c>
      <c r="I164" s="220"/>
      <c r="J164" s="221">
        <f>ROUND(I164*H164,2)</f>
        <v>0</v>
      </c>
      <c r="K164" s="217" t="s">
        <v>175</v>
      </c>
      <c r="L164" s="46"/>
      <c r="M164" s="222" t="s">
        <v>20</v>
      </c>
      <c r="N164" s="223" t="s">
        <v>50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0.043999999999999997</v>
      </c>
      <c r="T164" s="225">
        <f>S164*H164</f>
        <v>9.5149999999999988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176</v>
      </c>
      <c r="AT164" s="226" t="s">
        <v>171</v>
      </c>
      <c r="AU164" s="226" t="s">
        <v>87</v>
      </c>
      <c r="AY164" s="19" t="s">
        <v>169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22</v>
      </c>
      <c r="BK164" s="227">
        <f>ROUND(I164*H164,2)</f>
        <v>0</v>
      </c>
      <c r="BL164" s="19" t="s">
        <v>176</v>
      </c>
      <c r="BM164" s="226" t="s">
        <v>1463</v>
      </c>
    </row>
    <row r="165" s="2" customFormat="1">
      <c r="A165" s="40"/>
      <c r="B165" s="41"/>
      <c r="C165" s="42"/>
      <c r="D165" s="228" t="s">
        <v>178</v>
      </c>
      <c r="E165" s="42"/>
      <c r="F165" s="229" t="s">
        <v>1464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178</v>
      </c>
      <c r="AU165" s="19" t="s">
        <v>87</v>
      </c>
    </row>
    <row r="166" s="13" customFormat="1">
      <c r="A166" s="13"/>
      <c r="B166" s="233"/>
      <c r="C166" s="234"/>
      <c r="D166" s="235" t="s">
        <v>180</v>
      </c>
      <c r="E166" s="236" t="s">
        <v>20</v>
      </c>
      <c r="F166" s="237" t="s">
        <v>1404</v>
      </c>
      <c r="G166" s="234"/>
      <c r="H166" s="236" t="s">
        <v>20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180</v>
      </c>
      <c r="AU166" s="243" t="s">
        <v>87</v>
      </c>
      <c r="AV166" s="13" t="s">
        <v>22</v>
      </c>
      <c r="AW166" s="13" t="s">
        <v>182</v>
      </c>
      <c r="AX166" s="13" t="s">
        <v>79</v>
      </c>
      <c r="AY166" s="243" t="s">
        <v>169</v>
      </c>
    </row>
    <row r="167" s="14" customFormat="1">
      <c r="A167" s="14"/>
      <c r="B167" s="244"/>
      <c r="C167" s="245"/>
      <c r="D167" s="235" t="s">
        <v>180</v>
      </c>
      <c r="E167" s="246" t="s">
        <v>20</v>
      </c>
      <c r="F167" s="247" t="s">
        <v>1440</v>
      </c>
      <c r="G167" s="245"/>
      <c r="H167" s="248">
        <v>121.09999999999999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180</v>
      </c>
      <c r="AU167" s="254" t="s">
        <v>87</v>
      </c>
      <c r="AV167" s="14" t="s">
        <v>87</v>
      </c>
      <c r="AW167" s="14" t="s">
        <v>182</v>
      </c>
      <c r="AX167" s="14" t="s">
        <v>79</v>
      </c>
      <c r="AY167" s="254" t="s">
        <v>169</v>
      </c>
    </row>
    <row r="168" s="14" customFormat="1">
      <c r="A168" s="14"/>
      <c r="B168" s="244"/>
      <c r="C168" s="245"/>
      <c r="D168" s="235" t="s">
        <v>180</v>
      </c>
      <c r="E168" s="246" t="s">
        <v>20</v>
      </c>
      <c r="F168" s="247" t="s">
        <v>1444</v>
      </c>
      <c r="G168" s="245"/>
      <c r="H168" s="248">
        <v>95.150000000000006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180</v>
      </c>
      <c r="AU168" s="254" t="s">
        <v>87</v>
      </c>
      <c r="AV168" s="14" t="s">
        <v>87</v>
      </c>
      <c r="AW168" s="14" t="s">
        <v>182</v>
      </c>
      <c r="AX168" s="14" t="s">
        <v>79</v>
      </c>
      <c r="AY168" s="254" t="s">
        <v>169</v>
      </c>
    </row>
    <row r="169" s="15" customFormat="1">
      <c r="A169" s="15"/>
      <c r="B169" s="255"/>
      <c r="C169" s="256"/>
      <c r="D169" s="235" t="s">
        <v>180</v>
      </c>
      <c r="E169" s="257" t="s">
        <v>20</v>
      </c>
      <c r="F169" s="258" t="s">
        <v>184</v>
      </c>
      <c r="G169" s="256"/>
      <c r="H169" s="259">
        <v>216.25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180</v>
      </c>
      <c r="AU169" s="265" t="s">
        <v>87</v>
      </c>
      <c r="AV169" s="15" t="s">
        <v>176</v>
      </c>
      <c r="AW169" s="15" t="s">
        <v>182</v>
      </c>
      <c r="AX169" s="15" t="s">
        <v>22</v>
      </c>
      <c r="AY169" s="265" t="s">
        <v>169</v>
      </c>
    </row>
    <row r="170" s="2" customFormat="1" ht="37.8" customHeight="1">
      <c r="A170" s="40"/>
      <c r="B170" s="41"/>
      <c r="C170" s="215" t="s">
        <v>256</v>
      </c>
      <c r="D170" s="215" t="s">
        <v>171</v>
      </c>
      <c r="E170" s="216" t="s">
        <v>1465</v>
      </c>
      <c r="F170" s="217" t="s">
        <v>1466</v>
      </c>
      <c r="G170" s="218" t="s">
        <v>174</v>
      </c>
      <c r="H170" s="219">
        <v>464.60000000000002</v>
      </c>
      <c r="I170" s="220"/>
      <c r="J170" s="221">
        <f>ROUND(I170*H170,2)</f>
        <v>0</v>
      </c>
      <c r="K170" s="217" t="s">
        <v>175</v>
      </c>
      <c r="L170" s="46"/>
      <c r="M170" s="222" t="s">
        <v>20</v>
      </c>
      <c r="N170" s="223" t="s">
        <v>50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0.029999999999999999</v>
      </c>
      <c r="T170" s="225">
        <f>S170*H170</f>
        <v>13.938000000000001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176</v>
      </c>
      <c r="AT170" s="226" t="s">
        <v>171</v>
      </c>
      <c r="AU170" s="226" t="s">
        <v>87</v>
      </c>
      <c r="AY170" s="19" t="s">
        <v>169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22</v>
      </c>
      <c r="BK170" s="227">
        <f>ROUND(I170*H170,2)</f>
        <v>0</v>
      </c>
      <c r="BL170" s="19" t="s">
        <v>176</v>
      </c>
      <c r="BM170" s="226" t="s">
        <v>1467</v>
      </c>
    </row>
    <row r="171" s="2" customFormat="1">
      <c r="A171" s="40"/>
      <c r="B171" s="41"/>
      <c r="C171" s="42"/>
      <c r="D171" s="228" t="s">
        <v>178</v>
      </c>
      <c r="E171" s="42"/>
      <c r="F171" s="229" t="s">
        <v>1468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178</v>
      </c>
      <c r="AU171" s="19" t="s">
        <v>87</v>
      </c>
    </row>
    <row r="172" s="13" customFormat="1">
      <c r="A172" s="13"/>
      <c r="B172" s="233"/>
      <c r="C172" s="234"/>
      <c r="D172" s="235" t="s">
        <v>180</v>
      </c>
      <c r="E172" s="236" t="s">
        <v>20</v>
      </c>
      <c r="F172" s="237" t="s">
        <v>1445</v>
      </c>
      <c r="G172" s="234"/>
      <c r="H172" s="236" t="s">
        <v>20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180</v>
      </c>
      <c r="AU172" s="243" t="s">
        <v>87</v>
      </c>
      <c r="AV172" s="13" t="s">
        <v>22</v>
      </c>
      <c r="AW172" s="13" t="s">
        <v>182</v>
      </c>
      <c r="AX172" s="13" t="s">
        <v>79</v>
      </c>
      <c r="AY172" s="243" t="s">
        <v>169</v>
      </c>
    </row>
    <row r="173" s="14" customFormat="1">
      <c r="A173" s="14"/>
      <c r="B173" s="244"/>
      <c r="C173" s="245"/>
      <c r="D173" s="235" t="s">
        <v>180</v>
      </c>
      <c r="E173" s="246" t="s">
        <v>20</v>
      </c>
      <c r="F173" s="247" t="s">
        <v>1446</v>
      </c>
      <c r="G173" s="245"/>
      <c r="H173" s="248">
        <v>131.59999999999999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180</v>
      </c>
      <c r="AU173" s="254" t="s">
        <v>87</v>
      </c>
      <c r="AV173" s="14" t="s">
        <v>87</v>
      </c>
      <c r="AW173" s="14" t="s">
        <v>182</v>
      </c>
      <c r="AX173" s="14" t="s">
        <v>79</v>
      </c>
      <c r="AY173" s="254" t="s">
        <v>169</v>
      </c>
    </row>
    <row r="174" s="14" customFormat="1">
      <c r="A174" s="14"/>
      <c r="B174" s="244"/>
      <c r="C174" s="245"/>
      <c r="D174" s="235" t="s">
        <v>180</v>
      </c>
      <c r="E174" s="246" t="s">
        <v>20</v>
      </c>
      <c r="F174" s="247" t="s">
        <v>1447</v>
      </c>
      <c r="G174" s="245"/>
      <c r="H174" s="248">
        <v>333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180</v>
      </c>
      <c r="AU174" s="254" t="s">
        <v>87</v>
      </c>
      <c r="AV174" s="14" t="s">
        <v>87</v>
      </c>
      <c r="AW174" s="14" t="s">
        <v>182</v>
      </c>
      <c r="AX174" s="14" t="s">
        <v>79</v>
      </c>
      <c r="AY174" s="254" t="s">
        <v>169</v>
      </c>
    </row>
    <row r="175" s="15" customFormat="1">
      <c r="A175" s="15"/>
      <c r="B175" s="255"/>
      <c r="C175" s="256"/>
      <c r="D175" s="235" t="s">
        <v>180</v>
      </c>
      <c r="E175" s="257" t="s">
        <v>20</v>
      </c>
      <c r="F175" s="258" t="s">
        <v>184</v>
      </c>
      <c r="G175" s="256"/>
      <c r="H175" s="259">
        <v>464.60000000000002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180</v>
      </c>
      <c r="AU175" s="265" t="s">
        <v>87</v>
      </c>
      <c r="AV175" s="15" t="s">
        <v>176</v>
      </c>
      <c r="AW175" s="15" t="s">
        <v>182</v>
      </c>
      <c r="AX175" s="15" t="s">
        <v>22</v>
      </c>
      <c r="AY175" s="265" t="s">
        <v>169</v>
      </c>
    </row>
    <row r="176" s="2" customFormat="1" ht="49.05" customHeight="1">
      <c r="A176" s="40"/>
      <c r="B176" s="41"/>
      <c r="C176" s="215" t="s">
        <v>266</v>
      </c>
      <c r="D176" s="215" t="s">
        <v>171</v>
      </c>
      <c r="E176" s="216" t="s">
        <v>1469</v>
      </c>
      <c r="F176" s="217" t="s">
        <v>1470</v>
      </c>
      <c r="G176" s="218" t="s">
        <v>127</v>
      </c>
      <c r="H176" s="219">
        <v>36.799999999999997</v>
      </c>
      <c r="I176" s="220"/>
      <c r="J176" s="221">
        <f>ROUND(I176*H176,2)</f>
        <v>0</v>
      </c>
      <c r="K176" s="217" t="s">
        <v>175</v>
      </c>
      <c r="L176" s="46"/>
      <c r="M176" s="222" t="s">
        <v>20</v>
      </c>
      <c r="N176" s="223" t="s">
        <v>50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0.19</v>
      </c>
      <c r="T176" s="225">
        <f>S176*H176</f>
        <v>6.9919999999999991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176</v>
      </c>
      <c r="AT176" s="226" t="s">
        <v>171</v>
      </c>
      <c r="AU176" s="226" t="s">
        <v>87</v>
      </c>
      <c r="AY176" s="19" t="s">
        <v>169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22</v>
      </c>
      <c r="BK176" s="227">
        <f>ROUND(I176*H176,2)</f>
        <v>0</v>
      </c>
      <c r="BL176" s="19" t="s">
        <v>176</v>
      </c>
      <c r="BM176" s="226" t="s">
        <v>1471</v>
      </c>
    </row>
    <row r="177" s="2" customFormat="1">
      <c r="A177" s="40"/>
      <c r="B177" s="41"/>
      <c r="C177" s="42"/>
      <c r="D177" s="228" t="s">
        <v>178</v>
      </c>
      <c r="E177" s="42"/>
      <c r="F177" s="229" t="s">
        <v>1472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178</v>
      </c>
      <c r="AU177" s="19" t="s">
        <v>87</v>
      </c>
    </row>
    <row r="178" s="14" customFormat="1">
      <c r="A178" s="14"/>
      <c r="B178" s="244"/>
      <c r="C178" s="245"/>
      <c r="D178" s="235" t="s">
        <v>180</v>
      </c>
      <c r="E178" s="246" t="s">
        <v>20</v>
      </c>
      <c r="F178" s="247" t="s">
        <v>1389</v>
      </c>
      <c r="G178" s="245"/>
      <c r="H178" s="248">
        <v>36.799999999999997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180</v>
      </c>
      <c r="AU178" s="254" t="s">
        <v>87</v>
      </c>
      <c r="AV178" s="14" t="s">
        <v>87</v>
      </c>
      <c r="AW178" s="14" t="s">
        <v>182</v>
      </c>
      <c r="AX178" s="14" t="s">
        <v>79</v>
      </c>
      <c r="AY178" s="254" t="s">
        <v>169</v>
      </c>
    </row>
    <row r="179" s="15" customFormat="1">
      <c r="A179" s="15"/>
      <c r="B179" s="255"/>
      <c r="C179" s="256"/>
      <c r="D179" s="235" t="s">
        <v>180</v>
      </c>
      <c r="E179" s="257" t="s">
        <v>20</v>
      </c>
      <c r="F179" s="258" t="s">
        <v>184</v>
      </c>
      <c r="G179" s="256"/>
      <c r="H179" s="259">
        <v>36.799999999999997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180</v>
      </c>
      <c r="AU179" s="265" t="s">
        <v>87</v>
      </c>
      <c r="AV179" s="15" t="s">
        <v>176</v>
      </c>
      <c r="AW179" s="15" t="s">
        <v>182</v>
      </c>
      <c r="AX179" s="15" t="s">
        <v>22</v>
      </c>
      <c r="AY179" s="265" t="s">
        <v>169</v>
      </c>
    </row>
    <row r="180" s="12" customFormat="1" ht="22.8" customHeight="1">
      <c r="A180" s="12"/>
      <c r="B180" s="199"/>
      <c r="C180" s="200"/>
      <c r="D180" s="201" t="s">
        <v>78</v>
      </c>
      <c r="E180" s="213" t="s">
        <v>319</v>
      </c>
      <c r="F180" s="213" t="s">
        <v>320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SUM(P181:P200)</f>
        <v>0</v>
      </c>
      <c r="Q180" s="207"/>
      <c r="R180" s="208">
        <f>SUM(R181:R200)</f>
        <v>0</v>
      </c>
      <c r="S180" s="207"/>
      <c r="T180" s="209">
        <f>SUM(T181:T200)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22</v>
      </c>
      <c r="AT180" s="211" t="s">
        <v>78</v>
      </c>
      <c r="AU180" s="211" t="s">
        <v>22</v>
      </c>
      <c r="AY180" s="210" t="s">
        <v>169</v>
      </c>
      <c r="BK180" s="212">
        <f>SUM(BK181:BK200)</f>
        <v>0</v>
      </c>
    </row>
    <row r="181" s="2" customFormat="1" ht="37.8" customHeight="1">
      <c r="A181" s="40"/>
      <c r="B181" s="41"/>
      <c r="C181" s="215" t="s">
        <v>273</v>
      </c>
      <c r="D181" s="215" t="s">
        <v>171</v>
      </c>
      <c r="E181" s="216" t="s">
        <v>322</v>
      </c>
      <c r="F181" s="217" t="s">
        <v>323</v>
      </c>
      <c r="G181" s="218" t="s">
        <v>324</v>
      </c>
      <c r="H181" s="219">
        <v>5572.9129999999996</v>
      </c>
      <c r="I181" s="220"/>
      <c r="J181" s="221">
        <f>ROUND(I181*H181,2)</f>
        <v>0</v>
      </c>
      <c r="K181" s="217" t="s">
        <v>175</v>
      </c>
      <c r="L181" s="46"/>
      <c r="M181" s="222" t="s">
        <v>20</v>
      </c>
      <c r="N181" s="223" t="s">
        <v>50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176</v>
      </c>
      <c r="AT181" s="226" t="s">
        <v>171</v>
      </c>
      <c r="AU181" s="226" t="s">
        <v>87</v>
      </c>
      <c r="AY181" s="19" t="s">
        <v>169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22</v>
      </c>
      <c r="BK181" s="227">
        <f>ROUND(I181*H181,2)</f>
        <v>0</v>
      </c>
      <c r="BL181" s="19" t="s">
        <v>176</v>
      </c>
      <c r="BM181" s="226" t="s">
        <v>1473</v>
      </c>
    </row>
    <row r="182" s="2" customFormat="1">
      <c r="A182" s="40"/>
      <c r="B182" s="41"/>
      <c r="C182" s="42"/>
      <c r="D182" s="228" t="s">
        <v>178</v>
      </c>
      <c r="E182" s="42"/>
      <c r="F182" s="229" t="s">
        <v>326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178</v>
      </c>
      <c r="AU182" s="19" t="s">
        <v>87</v>
      </c>
    </row>
    <row r="183" s="2" customFormat="1" ht="62.7" customHeight="1">
      <c r="A183" s="40"/>
      <c r="B183" s="41"/>
      <c r="C183" s="215" t="s">
        <v>279</v>
      </c>
      <c r="D183" s="215" t="s">
        <v>171</v>
      </c>
      <c r="E183" s="216" t="s">
        <v>328</v>
      </c>
      <c r="F183" s="217" t="s">
        <v>329</v>
      </c>
      <c r="G183" s="218" t="s">
        <v>324</v>
      </c>
      <c r="H183" s="219">
        <v>13932.282999999999</v>
      </c>
      <c r="I183" s="220"/>
      <c r="J183" s="221">
        <f>ROUND(I183*H183,2)</f>
        <v>0</v>
      </c>
      <c r="K183" s="217" t="s">
        <v>175</v>
      </c>
      <c r="L183" s="46"/>
      <c r="M183" s="222" t="s">
        <v>20</v>
      </c>
      <c r="N183" s="223" t="s">
        <v>50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176</v>
      </c>
      <c r="AT183" s="226" t="s">
        <v>171</v>
      </c>
      <c r="AU183" s="226" t="s">
        <v>87</v>
      </c>
      <c r="AY183" s="19" t="s">
        <v>169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22</v>
      </c>
      <c r="BK183" s="227">
        <f>ROUND(I183*H183,2)</f>
        <v>0</v>
      </c>
      <c r="BL183" s="19" t="s">
        <v>176</v>
      </c>
      <c r="BM183" s="226" t="s">
        <v>1474</v>
      </c>
    </row>
    <row r="184" s="2" customFormat="1">
      <c r="A184" s="40"/>
      <c r="B184" s="41"/>
      <c r="C184" s="42"/>
      <c r="D184" s="228" t="s">
        <v>178</v>
      </c>
      <c r="E184" s="42"/>
      <c r="F184" s="229" t="s">
        <v>331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178</v>
      </c>
      <c r="AU184" s="19" t="s">
        <v>87</v>
      </c>
    </row>
    <row r="185" s="14" customFormat="1">
      <c r="A185" s="14"/>
      <c r="B185" s="244"/>
      <c r="C185" s="245"/>
      <c r="D185" s="235" t="s">
        <v>180</v>
      </c>
      <c r="E185" s="245"/>
      <c r="F185" s="247" t="s">
        <v>1475</v>
      </c>
      <c r="G185" s="245"/>
      <c r="H185" s="248">
        <v>13932.282999999999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180</v>
      </c>
      <c r="AU185" s="254" t="s">
        <v>87</v>
      </c>
      <c r="AV185" s="14" t="s">
        <v>87</v>
      </c>
      <c r="AW185" s="14" t="s">
        <v>4</v>
      </c>
      <c r="AX185" s="14" t="s">
        <v>22</v>
      </c>
      <c r="AY185" s="254" t="s">
        <v>169</v>
      </c>
    </row>
    <row r="186" s="2" customFormat="1" ht="33" customHeight="1">
      <c r="A186" s="40"/>
      <c r="B186" s="41"/>
      <c r="C186" s="215" t="s">
        <v>286</v>
      </c>
      <c r="D186" s="215" t="s">
        <v>171</v>
      </c>
      <c r="E186" s="216" t="s">
        <v>334</v>
      </c>
      <c r="F186" s="217" t="s">
        <v>335</v>
      </c>
      <c r="G186" s="218" t="s">
        <v>324</v>
      </c>
      <c r="H186" s="219">
        <v>5572.9129999999996</v>
      </c>
      <c r="I186" s="220"/>
      <c r="J186" s="221">
        <f>ROUND(I186*H186,2)</f>
        <v>0</v>
      </c>
      <c r="K186" s="217" t="s">
        <v>175</v>
      </c>
      <c r="L186" s="46"/>
      <c r="M186" s="222" t="s">
        <v>20</v>
      </c>
      <c r="N186" s="223" t="s">
        <v>50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176</v>
      </c>
      <c r="AT186" s="226" t="s">
        <v>171</v>
      </c>
      <c r="AU186" s="226" t="s">
        <v>87</v>
      </c>
      <c r="AY186" s="19" t="s">
        <v>169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22</v>
      </c>
      <c r="BK186" s="227">
        <f>ROUND(I186*H186,2)</f>
        <v>0</v>
      </c>
      <c r="BL186" s="19" t="s">
        <v>176</v>
      </c>
      <c r="BM186" s="226" t="s">
        <v>1476</v>
      </c>
    </row>
    <row r="187" s="2" customFormat="1">
      <c r="A187" s="40"/>
      <c r="B187" s="41"/>
      <c r="C187" s="42"/>
      <c r="D187" s="228" t="s">
        <v>178</v>
      </c>
      <c r="E187" s="42"/>
      <c r="F187" s="229" t="s">
        <v>337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178</v>
      </c>
      <c r="AU187" s="19" t="s">
        <v>87</v>
      </c>
    </row>
    <row r="188" s="2" customFormat="1" ht="44.25" customHeight="1">
      <c r="A188" s="40"/>
      <c r="B188" s="41"/>
      <c r="C188" s="215" t="s">
        <v>292</v>
      </c>
      <c r="D188" s="215" t="s">
        <v>171</v>
      </c>
      <c r="E188" s="216" t="s">
        <v>339</v>
      </c>
      <c r="F188" s="217" t="s">
        <v>340</v>
      </c>
      <c r="G188" s="218" t="s">
        <v>324</v>
      </c>
      <c r="H188" s="219">
        <v>50156.216999999997</v>
      </c>
      <c r="I188" s="220"/>
      <c r="J188" s="221">
        <f>ROUND(I188*H188,2)</f>
        <v>0</v>
      </c>
      <c r="K188" s="217" t="s">
        <v>175</v>
      </c>
      <c r="L188" s="46"/>
      <c r="M188" s="222" t="s">
        <v>20</v>
      </c>
      <c r="N188" s="223" t="s">
        <v>50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176</v>
      </c>
      <c r="AT188" s="226" t="s">
        <v>171</v>
      </c>
      <c r="AU188" s="226" t="s">
        <v>87</v>
      </c>
      <c r="AY188" s="19" t="s">
        <v>169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22</v>
      </c>
      <c r="BK188" s="227">
        <f>ROUND(I188*H188,2)</f>
        <v>0</v>
      </c>
      <c r="BL188" s="19" t="s">
        <v>176</v>
      </c>
      <c r="BM188" s="226" t="s">
        <v>1477</v>
      </c>
    </row>
    <row r="189" s="2" customFormat="1">
      <c r="A189" s="40"/>
      <c r="B189" s="41"/>
      <c r="C189" s="42"/>
      <c r="D189" s="228" t="s">
        <v>178</v>
      </c>
      <c r="E189" s="42"/>
      <c r="F189" s="229" t="s">
        <v>342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178</v>
      </c>
      <c r="AU189" s="19" t="s">
        <v>87</v>
      </c>
    </row>
    <row r="190" s="14" customFormat="1">
      <c r="A190" s="14"/>
      <c r="B190" s="244"/>
      <c r="C190" s="245"/>
      <c r="D190" s="235" t="s">
        <v>180</v>
      </c>
      <c r="E190" s="245"/>
      <c r="F190" s="247" t="s">
        <v>1478</v>
      </c>
      <c r="G190" s="245"/>
      <c r="H190" s="248">
        <v>50156.216999999997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180</v>
      </c>
      <c r="AU190" s="254" t="s">
        <v>87</v>
      </c>
      <c r="AV190" s="14" t="s">
        <v>87</v>
      </c>
      <c r="AW190" s="14" t="s">
        <v>4</v>
      </c>
      <c r="AX190" s="14" t="s">
        <v>22</v>
      </c>
      <c r="AY190" s="254" t="s">
        <v>169</v>
      </c>
    </row>
    <row r="191" s="2" customFormat="1" ht="44.25" customHeight="1">
      <c r="A191" s="40"/>
      <c r="B191" s="41"/>
      <c r="C191" s="215" t="s">
        <v>300</v>
      </c>
      <c r="D191" s="215" t="s">
        <v>171</v>
      </c>
      <c r="E191" s="216" t="s">
        <v>1479</v>
      </c>
      <c r="F191" s="217" t="s">
        <v>1480</v>
      </c>
      <c r="G191" s="218" t="s">
        <v>324</v>
      </c>
      <c r="H191" s="219">
        <v>12.033</v>
      </c>
      <c r="I191" s="220"/>
      <c r="J191" s="221">
        <f>ROUND(I191*H191,2)</f>
        <v>0</v>
      </c>
      <c r="K191" s="217" t="s">
        <v>175</v>
      </c>
      <c r="L191" s="46"/>
      <c r="M191" s="222" t="s">
        <v>20</v>
      </c>
      <c r="N191" s="223" t="s">
        <v>50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176</v>
      </c>
      <c r="AT191" s="226" t="s">
        <v>171</v>
      </c>
      <c r="AU191" s="226" t="s">
        <v>87</v>
      </c>
      <c r="AY191" s="19" t="s">
        <v>169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22</v>
      </c>
      <c r="BK191" s="227">
        <f>ROUND(I191*H191,2)</f>
        <v>0</v>
      </c>
      <c r="BL191" s="19" t="s">
        <v>176</v>
      </c>
      <c r="BM191" s="226" t="s">
        <v>1481</v>
      </c>
    </row>
    <row r="192" s="2" customFormat="1">
      <c r="A192" s="40"/>
      <c r="B192" s="41"/>
      <c r="C192" s="42"/>
      <c r="D192" s="228" t="s">
        <v>178</v>
      </c>
      <c r="E192" s="42"/>
      <c r="F192" s="229" t="s">
        <v>1482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178</v>
      </c>
      <c r="AU192" s="19" t="s">
        <v>87</v>
      </c>
    </row>
    <row r="193" s="2" customFormat="1" ht="44.25" customHeight="1">
      <c r="A193" s="40"/>
      <c r="B193" s="41"/>
      <c r="C193" s="215" t="s">
        <v>307</v>
      </c>
      <c r="D193" s="215" t="s">
        <v>171</v>
      </c>
      <c r="E193" s="216" t="s">
        <v>1483</v>
      </c>
      <c r="F193" s="217" t="s">
        <v>1484</v>
      </c>
      <c r="G193" s="218" t="s">
        <v>324</v>
      </c>
      <c r="H193" s="219">
        <v>886.49900000000002</v>
      </c>
      <c r="I193" s="220"/>
      <c r="J193" s="221">
        <f>ROUND(I193*H193,2)</f>
        <v>0</v>
      </c>
      <c r="K193" s="217" t="s">
        <v>175</v>
      </c>
      <c r="L193" s="46"/>
      <c r="M193" s="222" t="s">
        <v>20</v>
      </c>
      <c r="N193" s="223" t="s">
        <v>50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176</v>
      </c>
      <c r="AT193" s="226" t="s">
        <v>171</v>
      </c>
      <c r="AU193" s="226" t="s">
        <v>87</v>
      </c>
      <c r="AY193" s="19" t="s">
        <v>169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22</v>
      </c>
      <c r="BK193" s="227">
        <f>ROUND(I193*H193,2)</f>
        <v>0</v>
      </c>
      <c r="BL193" s="19" t="s">
        <v>176</v>
      </c>
      <c r="BM193" s="226" t="s">
        <v>1485</v>
      </c>
    </row>
    <row r="194" s="2" customFormat="1">
      <c r="A194" s="40"/>
      <c r="B194" s="41"/>
      <c r="C194" s="42"/>
      <c r="D194" s="228" t="s">
        <v>178</v>
      </c>
      <c r="E194" s="42"/>
      <c r="F194" s="229" t="s">
        <v>1486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178</v>
      </c>
      <c r="AU194" s="19" t="s">
        <v>87</v>
      </c>
    </row>
    <row r="195" s="2" customFormat="1" ht="55.5" customHeight="1">
      <c r="A195" s="40"/>
      <c r="B195" s="41"/>
      <c r="C195" s="215" t="s">
        <v>7</v>
      </c>
      <c r="D195" s="215" t="s">
        <v>171</v>
      </c>
      <c r="E195" s="216" t="s">
        <v>1487</v>
      </c>
      <c r="F195" s="217" t="s">
        <v>1488</v>
      </c>
      <c r="G195" s="218" t="s">
        <v>324</v>
      </c>
      <c r="H195" s="219">
        <v>2320.8609999999999</v>
      </c>
      <c r="I195" s="220"/>
      <c r="J195" s="221">
        <f>ROUND(I195*H195,2)</f>
        <v>0</v>
      </c>
      <c r="K195" s="217" t="s">
        <v>175</v>
      </c>
      <c r="L195" s="46"/>
      <c r="M195" s="222" t="s">
        <v>20</v>
      </c>
      <c r="N195" s="223" t="s">
        <v>50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176</v>
      </c>
      <c r="AT195" s="226" t="s">
        <v>171</v>
      </c>
      <c r="AU195" s="226" t="s">
        <v>87</v>
      </c>
      <c r="AY195" s="19" t="s">
        <v>169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22</v>
      </c>
      <c r="BK195" s="227">
        <f>ROUND(I195*H195,2)</f>
        <v>0</v>
      </c>
      <c r="BL195" s="19" t="s">
        <v>176</v>
      </c>
      <c r="BM195" s="226" t="s">
        <v>1489</v>
      </c>
    </row>
    <row r="196" s="2" customFormat="1">
      <c r="A196" s="40"/>
      <c r="B196" s="41"/>
      <c r="C196" s="42"/>
      <c r="D196" s="228" t="s">
        <v>178</v>
      </c>
      <c r="E196" s="42"/>
      <c r="F196" s="229" t="s">
        <v>1490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178</v>
      </c>
      <c r="AU196" s="19" t="s">
        <v>87</v>
      </c>
    </row>
    <row r="197" s="2" customFormat="1" ht="44.25" customHeight="1">
      <c r="A197" s="40"/>
      <c r="B197" s="41"/>
      <c r="C197" s="215" t="s">
        <v>321</v>
      </c>
      <c r="D197" s="215" t="s">
        <v>171</v>
      </c>
      <c r="E197" s="216" t="s">
        <v>1491</v>
      </c>
      <c r="F197" s="217" t="s">
        <v>728</v>
      </c>
      <c r="G197" s="218" t="s">
        <v>324</v>
      </c>
      <c r="H197" s="219">
        <v>1765.48</v>
      </c>
      <c r="I197" s="220"/>
      <c r="J197" s="221">
        <f>ROUND(I197*H197,2)</f>
        <v>0</v>
      </c>
      <c r="K197" s="217" t="s">
        <v>175</v>
      </c>
      <c r="L197" s="46"/>
      <c r="M197" s="222" t="s">
        <v>20</v>
      </c>
      <c r="N197" s="223" t="s">
        <v>50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176</v>
      </c>
      <c r="AT197" s="226" t="s">
        <v>171</v>
      </c>
      <c r="AU197" s="226" t="s">
        <v>87</v>
      </c>
      <c r="AY197" s="19" t="s">
        <v>169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22</v>
      </c>
      <c r="BK197" s="227">
        <f>ROUND(I197*H197,2)</f>
        <v>0</v>
      </c>
      <c r="BL197" s="19" t="s">
        <v>176</v>
      </c>
      <c r="BM197" s="226" t="s">
        <v>1492</v>
      </c>
    </row>
    <row r="198" s="2" customFormat="1">
      <c r="A198" s="40"/>
      <c r="B198" s="41"/>
      <c r="C198" s="42"/>
      <c r="D198" s="228" t="s">
        <v>178</v>
      </c>
      <c r="E198" s="42"/>
      <c r="F198" s="229" t="s">
        <v>1493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178</v>
      </c>
      <c r="AU198" s="19" t="s">
        <v>87</v>
      </c>
    </row>
    <row r="199" s="2" customFormat="1" ht="44.25" customHeight="1">
      <c r="A199" s="40"/>
      <c r="B199" s="41"/>
      <c r="C199" s="215" t="s">
        <v>327</v>
      </c>
      <c r="D199" s="215" t="s">
        <v>171</v>
      </c>
      <c r="E199" s="216" t="s">
        <v>345</v>
      </c>
      <c r="F199" s="217" t="s">
        <v>346</v>
      </c>
      <c r="G199" s="218" t="s">
        <v>324</v>
      </c>
      <c r="H199" s="219">
        <v>588.03999999999996</v>
      </c>
      <c r="I199" s="220"/>
      <c r="J199" s="221">
        <f>ROUND(I199*H199,2)</f>
        <v>0</v>
      </c>
      <c r="K199" s="217" t="s">
        <v>175</v>
      </c>
      <c r="L199" s="46"/>
      <c r="M199" s="222" t="s">
        <v>20</v>
      </c>
      <c r="N199" s="223" t="s">
        <v>50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176</v>
      </c>
      <c r="AT199" s="226" t="s">
        <v>171</v>
      </c>
      <c r="AU199" s="226" t="s">
        <v>87</v>
      </c>
      <c r="AY199" s="19" t="s">
        <v>169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22</v>
      </c>
      <c r="BK199" s="227">
        <f>ROUND(I199*H199,2)</f>
        <v>0</v>
      </c>
      <c r="BL199" s="19" t="s">
        <v>176</v>
      </c>
      <c r="BM199" s="226" t="s">
        <v>1494</v>
      </c>
    </row>
    <row r="200" s="2" customFormat="1">
      <c r="A200" s="40"/>
      <c r="B200" s="41"/>
      <c r="C200" s="42"/>
      <c r="D200" s="228" t="s">
        <v>178</v>
      </c>
      <c r="E200" s="42"/>
      <c r="F200" s="229" t="s">
        <v>348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178</v>
      </c>
      <c r="AU200" s="19" t="s">
        <v>87</v>
      </c>
    </row>
    <row r="201" s="12" customFormat="1" ht="25.92" customHeight="1">
      <c r="A201" s="12"/>
      <c r="B201" s="199"/>
      <c r="C201" s="200"/>
      <c r="D201" s="201" t="s">
        <v>78</v>
      </c>
      <c r="E201" s="202" t="s">
        <v>361</v>
      </c>
      <c r="F201" s="202" t="s">
        <v>362</v>
      </c>
      <c r="G201" s="200"/>
      <c r="H201" s="200"/>
      <c r="I201" s="203"/>
      <c r="J201" s="204">
        <f>BK201</f>
        <v>0</v>
      </c>
      <c r="K201" s="200"/>
      <c r="L201" s="205"/>
      <c r="M201" s="206"/>
      <c r="N201" s="207"/>
      <c r="O201" s="207"/>
      <c r="P201" s="208">
        <f>P202+P212+P222+P241</f>
        <v>0</v>
      </c>
      <c r="Q201" s="207"/>
      <c r="R201" s="208">
        <f>R202+R212+R222+R241</f>
        <v>0</v>
      </c>
      <c r="S201" s="207"/>
      <c r="T201" s="209">
        <f>T202+T212+T222+T241</f>
        <v>61.212000000000003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87</v>
      </c>
      <c r="AT201" s="211" t="s">
        <v>78</v>
      </c>
      <c r="AU201" s="211" t="s">
        <v>79</v>
      </c>
      <c r="AY201" s="210" t="s">
        <v>169</v>
      </c>
      <c r="BK201" s="212">
        <f>BK202+BK212+BK222+BK241</f>
        <v>0</v>
      </c>
    </row>
    <row r="202" s="12" customFormat="1" ht="22.8" customHeight="1">
      <c r="A202" s="12"/>
      <c r="B202" s="199"/>
      <c r="C202" s="200"/>
      <c r="D202" s="201" t="s">
        <v>78</v>
      </c>
      <c r="E202" s="213" t="s">
        <v>363</v>
      </c>
      <c r="F202" s="213" t="s">
        <v>364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SUM(P203:P211)</f>
        <v>0</v>
      </c>
      <c r="Q202" s="207"/>
      <c r="R202" s="208">
        <f>SUM(R203:R211)</f>
        <v>0</v>
      </c>
      <c r="S202" s="207"/>
      <c r="T202" s="209">
        <f>SUM(T203:T211)</f>
        <v>41.520000000000003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87</v>
      </c>
      <c r="AT202" s="211" t="s">
        <v>78</v>
      </c>
      <c r="AU202" s="211" t="s">
        <v>22</v>
      </c>
      <c r="AY202" s="210" t="s">
        <v>169</v>
      </c>
      <c r="BK202" s="212">
        <f>SUM(BK203:BK211)</f>
        <v>0</v>
      </c>
    </row>
    <row r="203" s="2" customFormat="1" ht="24.15" customHeight="1">
      <c r="A203" s="40"/>
      <c r="B203" s="41"/>
      <c r="C203" s="215" t="s">
        <v>333</v>
      </c>
      <c r="D203" s="215" t="s">
        <v>171</v>
      </c>
      <c r="E203" s="216" t="s">
        <v>1495</v>
      </c>
      <c r="F203" s="217" t="s">
        <v>1496</v>
      </c>
      <c r="G203" s="218" t="s">
        <v>127</v>
      </c>
      <c r="H203" s="219">
        <v>10380</v>
      </c>
      <c r="I203" s="220"/>
      <c r="J203" s="221">
        <f>ROUND(I203*H203,2)</f>
        <v>0</v>
      </c>
      <c r="K203" s="217" t="s">
        <v>175</v>
      </c>
      <c r="L203" s="46"/>
      <c r="M203" s="222" t="s">
        <v>20</v>
      </c>
      <c r="N203" s="223" t="s">
        <v>50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0.0040000000000000001</v>
      </c>
      <c r="T203" s="225">
        <f>S203*H203</f>
        <v>41.520000000000003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279</v>
      </c>
      <c r="AT203" s="226" t="s">
        <v>171</v>
      </c>
      <c r="AU203" s="226" t="s">
        <v>87</v>
      </c>
      <c r="AY203" s="19" t="s">
        <v>169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22</v>
      </c>
      <c r="BK203" s="227">
        <f>ROUND(I203*H203,2)</f>
        <v>0</v>
      </c>
      <c r="BL203" s="19" t="s">
        <v>279</v>
      </c>
      <c r="BM203" s="226" t="s">
        <v>1497</v>
      </c>
    </row>
    <row r="204" s="2" customFormat="1">
      <c r="A204" s="40"/>
      <c r="B204" s="41"/>
      <c r="C204" s="42"/>
      <c r="D204" s="228" t="s">
        <v>178</v>
      </c>
      <c r="E204" s="42"/>
      <c r="F204" s="229" t="s">
        <v>1498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178</v>
      </c>
      <c r="AU204" s="19" t="s">
        <v>87</v>
      </c>
    </row>
    <row r="205" s="13" customFormat="1">
      <c r="A205" s="13"/>
      <c r="B205" s="233"/>
      <c r="C205" s="234"/>
      <c r="D205" s="235" t="s">
        <v>180</v>
      </c>
      <c r="E205" s="236" t="s">
        <v>20</v>
      </c>
      <c r="F205" s="237" t="s">
        <v>1499</v>
      </c>
      <c r="G205" s="234"/>
      <c r="H205" s="236" t="s">
        <v>20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180</v>
      </c>
      <c r="AU205" s="243" t="s">
        <v>87</v>
      </c>
      <c r="AV205" s="13" t="s">
        <v>22</v>
      </c>
      <c r="AW205" s="13" t="s">
        <v>182</v>
      </c>
      <c r="AX205" s="13" t="s">
        <v>79</v>
      </c>
      <c r="AY205" s="243" t="s">
        <v>169</v>
      </c>
    </row>
    <row r="206" s="14" customFormat="1">
      <c r="A206" s="14"/>
      <c r="B206" s="244"/>
      <c r="C206" s="245"/>
      <c r="D206" s="235" t="s">
        <v>180</v>
      </c>
      <c r="E206" s="246" t="s">
        <v>20</v>
      </c>
      <c r="F206" s="247" t="s">
        <v>1500</v>
      </c>
      <c r="G206" s="245"/>
      <c r="H206" s="248">
        <v>10380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180</v>
      </c>
      <c r="AU206" s="254" t="s">
        <v>87</v>
      </c>
      <c r="AV206" s="14" t="s">
        <v>87</v>
      </c>
      <c r="AW206" s="14" t="s">
        <v>182</v>
      </c>
      <c r="AX206" s="14" t="s">
        <v>79</v>
      </c>
      <c r="AY206" s="254" t="s">
        <v>169</v>
      </c>
    </row>
    <row r="207" s="15" customFormat="1">
      <c r="A207" s="15"/>
      <c r="B207" s="255"/>
      <c r="C207" s="256"/>
      <c r="D207" s="235" t="s">
        <v>180</v>
      </c>
      <c r="E207" s="257" t="s">
        <v>20</v>
      </c>
      <c r="F207" s="258" t="s">
        <v>184</v>
      </c>
      <c r="G207" s="256"/>
      <c r="H207" s="259">
        <v>10380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180</v>
      </c>
      <c r="AU207" s="265" t="s">
        <v>87</v>
      </c>
      <c r="AV207" s="15" t="s">
        <v>176</v>
      </c>
      <c r="AW207" s="15" t="s">
        <v>182</v>
      </c>
      <c r="AX207" s="15" t="s">
        <v>22</v>
      </c>
      <c r="AY207" s="265" t="s">
        <v>169</v>
      </c>
    </row>
    <row r="208" s="2" customFormat="1" ht="44.25" customHeight="1">
      <c r="A208" s="40"/>
      <c r="B208" s="41"/>
      <c r="C208" s="215" t="s">
        <v>338</v>
      </c>
      <c r="D208" s="215" t="s">
        <v>171</v>
      </c>
      <c r="E208" s="216" t="s">
        <v>389</v>
      </c>
      <c r="F208" s="217" t="s">
        <v>390</v>
      </c>
      <c r="G208" s="218" t="s">
        <v>391</v>
      </c>
      <c r="H208" s="277"/>
      <c r="I208" s="220"/>
      <c r="J208" s="221">
        <f>ROUND(I208*H208,2)</f>
        <v>0</v>
      </c>
      <c r="K208" s="217" t="s">
        <v>175</v>
      </c>
      <c r="L208" s="46"/>
      <c r="M208" s="222" t="s">
        <v>20</v>
      </c>
      <c r="N208" s="223" t="s">
        <v>50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279</v>
      </c>
      <c r="AT208" s="226" t="s">
        <v>171</v>
      </c>
      <c r="AU208" s="226" t="s">
        <v>87</v>
      </c>
      <c r="AY208" s="19" t="s">
        <v>169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22</v>
      </c>
      <c r="BK208" s="227">
        <f>ROUND(I208*H208,2)</f>
        <v>0</v>
      </c>
      <c r="BL208" s="19" t="s">
        <v>279</v>
      </c>
      <c r="BM208" s="226" t="s">
        <v>1501</v>
      </c>
    </row>
    <row r="209" s="2" customFormat="1">
      <c r="A209" s="40"/>
      <c r="B209" s="41"/>
      <c r="C209" s="42"/>
      <c r="D209" s="228" t="s">
        <v>178</v>
      </c>
      <c r="E209" s="42"/>
      <c r="F209" s="229" t="s">
        <v>393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178</v>
      </c>
      <c r="AU209" s="19" t="s">
        <v>87</v>
      </c>
    </row>
    <row r="210" s="2" customFormat="1" ht="55.5" customHeight="1">
      <c r="A210" s="40"/>
      <c r="B210" s="41"/>
      <c r="C210" s="215" t="s">
        <v>344</v>
      </c>
      <c r="D210" s="215" t="s">
        <v>171</v>
      </c>
      <c r="E210" s="216" t="s">
        <v>395</v>
      </c>
      <c r="F210" s="217" t="s">
        <v>396</v>
      </c>
      <c r="G210" s="218" t="s">
        <v>391</v>
      </c>
      <c r="H210" s="277"/>
      <c r="I210" s="220"/>
      <c r="J210" s="221">
        <f>ROUND(I210*H210,2)</f>
        <v>0</v>
      </c>
      <c r="K210" s="217" t="s">
        <v>175</v>
      </c>
      <c r="L210" s="46"/>
      <c r="M210" s="222" t="s">
        <v>20</v>
      </c>
      <c r="N210" s="223" t="s">
        <v>50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279</v>
      </c>
      <c r="AT210" s="226" t="s">
        <v>171</v>
      </c>
      <c r="AU210" s="226" t="s">
        <v>87</v>
      </c>
      <c r="AY210" s="19" t="s">
        <v>169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22</v>
      </c>
      <c r="BK210" s="227">
        <f>ROUND(I210*H210,2)</f>
        <v>0</v>
      </c>
      <c r="BL210" s="19" t="s">
        <v>279</v>
      </c>
      <c r="BM210" s="226" t="s">
        <v>1502</v>
      </c>
    </row>
    <row r="211" s="2" customFormat="1">
      <c r="A211" s="40"/>
      <c r="B211" s="41"/>
      <c r="C211" s="42"/>
      <c r="D211" s="228" t="s">
        <v>178</v>
      </c>
      <c r="E211" s="42"/>
      <c r="F211" s="229" t="s">
        <v>398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178</v>
      </c>
      <c r="AU211" s="19" t="s">
        <v>87</v>
      </c>
    </row>
    <row r="212" s="12" customFormat="1" ht="22.8" customHeight="1">
      <c r="A212" s="12"/>
      <c r="B212" s="199"/>
      <c r="C212" s="200"/>
      <c r="D212" s="201" t="s">
        <v>78</v>
      </c>
      <c r="E212" s="213" t="s">
        <v>399</v>
      </c>
      <c r="F212" s="213" t="s">
        <v>400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SUM(P213:P221)</f>
        <v>0</v>
      </c>
      <c r="Q212" s="207"/>
      <c r="R212" s="208">
        <f>SUM(R213:R221)</f>
        <v>0</v>
      </c>
      <c r="S212" s="207"/>
      <c r="T212" s="209">
        <f>SUM(T213:T221)</f>
        <v>7.6589999999999998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87</v>
      </c>
      <c r="AT212" s="211" t="s">
        <v>78</v>
      </c>
      <c r="AU212" s="211" t="s">
        <v>22</v>
      </c>
      <c r="AY212" s="210" t="s">
        <v>169</v>
      </c>
      <c r="BK212" s="212">
        <f>SUM(BK213:BK221)</f>
        <v>0</v>
      </c>
    </row>
    <row r="213" s="2" customFormat="1" ht="55.5" customHeight="1">
      <c r="A213" s="40"/>
      <c r="B213" s="41"/>
      <c r="C213" s="215" t="s">
        <v>351</v>
      </c>
      <c r="D213" s="215" t="s">
        <v>171</v>
      </c>
      <c r="E213" s="216" t="s">
        <v>1503</v>
      </c>
      <c r="F213" s="217" t="s">
        <v>1504</v>
      </c>
      <c r="G213" s="218" t="s">
        <v>127</v>
      </c>
      <c r="H213" s="219">
        <v>3330</v>
      </c>
      <c r="I213" s="220"/>
      <c r="J213" s="221">
        <f>ROUND(I213*H213,2)</f>
        <v>0</v>
      </c>
      <c r="K213" s="217" t="s">
        <v>175</v>
      </c>
      <c r="L213" s="46"/>
      <c r="M213" s="222" t="s">
        <v>20</v>
      </c>
      <c r="N213" s="223" t="s">
        <v>50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0.0023</v>
      </c>
      <c r="T213" s="225">
        <f>S213*H213</f>
        <v>7.6589999999999998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279</v>
      </c>
      <c r="AT213" s="226" t="s">
        <v>171</v>
      </c>
      <c r="AU213" s="226" t="s">
        <v>87</v>
      </c>
      <c r="AY213" s="19" t="s">
        <v>169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22</v>
      </c>
      <c r="BK213" s="227">
        <f>ROUND(I213*H213,2)</f>
        <v>0</v>
      </c>
      <c r="BL213" s="19" t="s">
        <v>279</v>
      </c>
      <c r="BM213" s="226" t="s">
        <v>1505</v>
      </c>
    </row>
    <row r="214" s="2" customFormat="1">
      <c r="A214" s="40"/>
      <c r="B214" s="41"/>
      <c r="C214" s="42"/>
      <c r="D214" s="228" t="s">
        <v>178</v>
      </c>
      <c r="E214" s="42"/>
      <c r="F214" s="229" t="s">
        <v>1506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178</v>
      </c>
      <c r="AU214" s="19" t="s">
        <v>87</v>
      </c>
    </row>
    <row r="215" s="13" customFormat="1">
      <c r="A215" s="13"/>
      <c r="B215" s="233"/>
      <c r="C215" s="234"/>
      <c r="D215" s="235" t="s">
        <v>180</v>
      </c>
      <c r="E215" s="236" t="s">
        <v>20</v>
      </c>
      <c r="F215" s="237" t="s">
        <v>1507</v>
      </c>
      <c r="G215" s="234"/>
      <c r="H215" s="236" t="s">
        <v>20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180</v>
      </c>
      <c r="AU215" s="243" t="s">
        <v>87</v>
      </c>
      <c r="AV215" s="13" t="s">
        <v>22</v>
      </c>
      <c r="AW215" s="13" t="s">
        <v>182</v>
      </c>
      <c r="AX215" s="13" t="s">
        <v>79</v>
      </c>
      <c r="AY215" s="243" t="s">
        <v>169</v>
      </c>
    </row>
    <row r="216" s="14" customFormat="1">
      <c r="A216" s="14"/>
      <c r="B216" s="244"/>
      <c r="C216" s="245"/>
      <c r="D216" s="235" t="s">
        <v>180</v>
      </c>
      <c r="E216" s="246" t="s">
        <v>20</v>
      </c>
      <c r="F216" s="247" t="s">
        <v>1386</v>
      </c>
      <c r="G216" s="245"/>
      <c r="H216" s="248">
        <v>3330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180</v>
      </c>
      <c r="AU216" s="254" t="s">
        <v>87</v>
      </c>
      <c r="AV216" s="14" t="s">
        <v>87</v>
      </c>
      <c r="AW216" s="14" t="s">
        <v>182</v>
      </c>
      <c r="AX216" s="14" t="s">
        <v>79</v>
      </c>
      <c r="AY216" s="254" t="s">
        <v>169</v>
      </c>
    </row>
    <row r="217" s="15" customFormat="1">
      <c r="A217" s="15"/>
      <c r="B217" s="255"/>
      <c r="C217" s="256"/>
      <c r="D217" s="235" t="s">
        <v>180</v>
      </c>
      <c r="E217" s="257" t="s">
        <v>20</v>
      </c>
      <c r="F217" s="258" t="s">
        <v>184</v>
      </c>
      <c r="G217" s="256"/>
      <c r="H217" s="259">
        <v>3330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180</v>
      </c>
      <c r="AU217" s="265" t="s">
        <v>87</v>
      </c>
      <c r="AV217" s="15" t="s">
        <v>176</v>
      </c>
      <c r="AW217" s="15" t="s">
        <v>182</v>
      </c>
      <c r="AX217" s="15" t="s">
        <v>22</v>
      </c>
      <c r="AY217" s="265" t="s">
        <v>169</v>
      </c>
    </row>
    <row r="218" s="2" customFormat="1" ht="44.25" customHeight="1">
      <c r="A218" s="40"/>
      <c r="B218" s="41"/>
      <c r="C218" s="215" t="s">
        <v>356</v>
      </c>
      <c r="D218" s="215" t="s">
        <v>171</v>
      </c>
      <c r="E218" s="216" t="s">
        <v>426</v>
      </c>
      <c r="F218" s="217" t="s">
        <v>427</v>
      </c>
      <c r="G218" s="218" t="s">
        <v>391</v>
      </c>
      <c r="H218" s="277"/>
      <c r="I218" s="220"/>
      <c r="J218" s="221">
        <f>ROUND(I218*H218,2)</f>
        <v>0</v>
      </c>
      <c r="K218" s="217" t="s">
        <v>175</v>
      </c>
      <c r="L218" s="46"/>
      <c r="M218" s="222" t="s">
        <v>20</v>
      </c>
      <c r="N218" s="223" t="s">
        <v>50</v>
      </c>
      <c r="O218" s="86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279</v>
      </c>
      <c r="AT218" s="226" t="s">
        <v>171</v>
      </c>
      <c r="AU218" s="226" t="s">
        <v>87</v>
      </c>
      <c r="AY218" s="19" t="s">
        <v>169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22</v>
      </c>
      <c r="BK218" s="227">
        <f>ROUND(I218*H218,2)</f>
        <v>0</v>
      </c>
      <c r="BL218" s="19" t="s">
        <v>279</v>
      </c>
      <c r="BM218" s="226" t="s">
        <v>1508</v>
      </c>
    </row>
    <row r="219" s="2" customFormat="1">
      <c r="A219" s="40"/>
      <c r="B219" s="41"/>
      <c r="C219" s="42"/>
      <c r="D219" s="228" t="s">
        <v>178</v>
      </c>
      <c r="E219" s="42"/>
      <c r="F219" s="229" t="s">
        <v>429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178</v>
      </c>
      <c r="AU219" s="19" t="s">
        <v>87</v>
      </c>
    </row>
    <row r="220" s="2" customFormat="1" ht="49.05" customHeight="1">
      <c r="A220" s="40"/>
      <c r="B220" s="41"/>
      <c r="C220" s="215" t="s">
        <v>365</v>
      </c>
      <c r="D220" s="215" t="s">
        <v>171</v>
      </c>
      <c r="E220" s="216" t="s">
        <v>431</v>
      </c>
      <c r="F220" s="217" t="s">
        <v>432</v>
      </c>
      <c r="G220" s="218" t="s">
        <v>391</v>
      </c>
      <c r="H220" s="277"/>
      <c r="I220" s="220"/>
      <c r="J220" s="221">
        <f>ROUND(I220*H220,2)</f>
        <v>0</v>
      </c>
      <c r="K220" s="217" t="s">
        <v>175</v>
      </c>
      <c r="L220" s="46"/>
      <c r="M220" s="222" t="s">
        <v>20</v>
      </c>
      <c r="N220" s="223" t="s">
        <v>50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279</v>
      </c>
      <c r="AT220" s="226" t="s">
        <v>171</v>
      </c>
      <c r="AU220" s="226" t="s">
        <v>87</v>
      </c>
      <c r="AY220" s="19" t="s">
        <v>169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22</v>
      </c>
      <c r="BK220" s="227">
        <f>ROUND(I220*H220,2)</f>
        <v>0</v>
      </c>
      <c r="BL220" s="19" t="s">
        <v>279</v>
      </c>
      <c r="BM220" s="226" t="s">
        <v>1509</v>
      </c>
    </row>
    <row r="221" s="2" customFormat="1">
      <c r="A221" s="40"/>
      <c r="B221" s="41"/>
      <c r="C221" s="42"/>
      <c r="D221" s="228" t="s">
        <v>178</v>
      </c>
      <c r="E221" s="42"/>
      <c r="F221" s="229" t="s">
        <v>434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178</v>
      </c>
      <c r="AU221" s="19" t="s">
        <v>87</v>
      </c>
    </row>
    <row r="222" s="12" customFormat="1" ht="22.8" customHeight="1">
      <c r="A222" s="12"/>
      <c r="B222" s="199"/>
      <c r="C222" s="200"/>
      <c r="D222" s="201" t="s">
        <v>78</v>
      </c>
      <c r="E222" s="213" t="s">
        <v>435</v>
      </c>
      <c r="F222" s="213" t="s">
        <v>436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SUM(P223:P240)</f>
        <v>0</v>
      </c>
      <c r="Q222" s="207"/>
      <c r="R222" s="208">
        <f>SUM(R223:R240)</f>
        <v>0</v>
      </c>
      <c r="S222" s="207"/>
      <c r="T222" s="209">
        <f>SUM(T223:T240)</f>
        <v>2.0430000000000001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87</v>
      </c>
      <c r="AT222" s="211" t="s">
        <v>78</v>
      </c>
      <c r="AU222" s="211" t="s">
        <v>22</v>
      </c>
      <c r="AY222" s="210" t="s">
        <v>169</v>
      </c>
      <c r="BK222" s="212">
        <f>SUM(BK223:BK240)</f>
        <v>0</v>
      </c>
    </row>
    <row r="223" s="2" customFormat="1" ht="24.15" customHeight="1">
      <c r="A223" s="40"/>
      <c r="B223" s="41"/>
      <c r="C223" s="215" t="s">
        <v>371</v>
      </c>
      <c r="D223" s="215" t="s">
        <v>171</v>
      </c>
      <c r="E223" s="216" t="s">
        <v>1510</v>
      </c>
      <c r="F223" s="217" t="s">
        <v>1511</v>
      </c>
      <c r="G223" s="218" t="s">
        <v>440</v>
      </c>
      <c r="H223" s="219">
        <v>2</v>
      </c>
      <c r="I223" s="220"/>
      <c r="J223" s="221">
        <f>ROUND(I223*H223,2)</f>
        <v>0</v>
      </c>
      <c r="K223" s="217" t="s">
        <v>175</v>
      </c>
      <c r="L223" s="46"/>
      <c r="M223" s="222" t="s">
        <v>20</v>
      </c>
      <c r="N223" s="223" t="s">
        <v>50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0.048000000000000001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279</v>
      </c>
      <c r="AT223" s="226" t="s">
        <v>171</v>
      </c>
      <c r="AU223" s="226" t="s">
        <v>87</v>
      </c>
      <c r="AY223" s="19" t="s">
        <v>169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22</v>
      </c>
      <c r="BK223" s="227">
        <f>ROUND(I223*H223,2)</f>
        <v>0</v>
      </c>
      <c r="BL223" s="19" t="s">
        <v>279</v>
      </c>
      <c r="BM223" s="226" t="s">
        <v>1512</v>
      </c>
    </row>
    <row r="224" s="2" customFormat="1">
      <c r="A224" s="40"/>
      <c r="B224" s="41"/>
      <c r="C224" s="42"/>
      <c r="D224" s="228" t="s">
        <v>178</v>
      </c>
      <c r="E224" s="42"/>
      <c r="F224" s="229" t="s">
        <v>1513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178</v>
      </c>
      <c r="AU224" s="19" t="s">
        <v>87</v>
      </c>
    </row>
    <row r="225" s="14" customFormat="1">
      <c r="A225" s="14"/>
      <c r="B225" s="244"/>
      <c r="C225" s="245"/>
      <c r="D225" s="235" t="s">
        <v>180</v>
      </c>
      <c r="E225" s="246" t="s">
        <v>20</v>
      </c>
      <c r="F225" s="247" t="s">
        <v>1514</v>
      </c>
      <c r="G225" s="245"/>
      <c r="H225" s="248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180</v>
      </c>
      <c r="AU225" s="254" t="s">
        <v>87</v>
      </c>
      <c r="AV225" s="14" t="s">
        <v>87</v>
      </c>
      <c r="AW225" s="14" t="s">
        <v>182</v>
      </c>
      <c r="AX225" s="14" t="s">
        <v>79</v>
      </c>
      <c r="AY225" s="254" t="s">
        <v>169</v>
      </c>
    </row>
    <row r="226" s="14" customFormat="1">
      <c r="A226" s="14"/>
      <c r="B226" s="244"/>
      <c r="C226" s="245"/>
      <c r="D226" s="235" t="s">
        <v>180</v>
      </c>
      <c r="E226" s="246" t="s">
        <v>20</v>
      </c>
      <c r="F226" s="247" t="s">
        <v>1515</v>
      </c>
      <c r="G226" s="245"/>
      <c r="H226" s="248">
        <v>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180</v>
      </c>
      <c r="AU226" s="254" t="s">
        <v>87</v>
      </c>
      <c r="AV226" s="14" t="s">
        <v>87</v>
      </c>
      <c r="AW226" s="14" t="s">
        <v>182</v>
      </c>
      <c r="AX226" s="14" t="s">
        <v>79</v>
      </c>
      <c r="AY226" s="254" t="s">
        <v>169</v>
      </c>
    </row>
    <row r="227" s="15" customFormat="1">
      <c r="A227" s="15"/>
      <c r="B227" s="255"/>
      <c r="C227" s="256"/>
      <c r="D227" s="235" t="s">
        <v>180</v>
      </c>
      <c r="E227" s="257" t="s">
        <v>20</v>
      </c>
      <c r="F227" s="258" t="s">
        <v>184</v>
      </c>
      <c r="G227" s="256"/>
      <c r="H227" s="259">
        <v>2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180</v>
      </c>
      <c r="AU227" s="265" t="s">
        <v>87</v>
      </c>
      <c r="AV227" s="15" t="s">
        <v>176</v>
      </c>
      <c r="AW227" s="15" t="s">
        <v>182</v>
      </c>
      <c r="AX227" s="15" t="s">
        <v>22</v>
      </c>
      <c r="AY227" s="265" t="s">
        <v>169</v>
      </c>
    </row>
    <row r="228" s="2" customFormat="1" ht="33" customHeight="1">
      <c r="A228" s="40"/>
      <c r="B228" s="41"/>
      <c r="C228" s="215" t="s">
        <v>378</v>
      </c>
      <c r="D228" s="215" t="s">
        <v>171</v>
      </c>
      <c r="E228" s="216" t="s">
        <v>1516</v>
      </c>
      <c r="F228" s="217" t="s">
        <v>1517</v>
      </c>
      <c r="G228" s="218" t="s">
        <v>440</v>
      </c>
      <c r="H228" s="219">
        <v>1</v>
      </c>
      <c r="I228" s="220"/>
      <c r="J228" s="221">
        <f>ROUND(I228*H228,2)</f>
        <v>0</v>
      </c>
      <c r="K228" s="217" t="s">
        <v>175</v>
      </c>
      <c r="L228" s="46"/>
      <c r="M228" s="222" t="s">
        <v>20</v>
      </c>
      <c r="N228" s="223" t="s">
        <v>50</v>
      </c>
      <c r="O228" s="86"/>
      <c r="P228" s="224">
        <f>O228*H228</f>
        <v>0</v>
      </c>
      <c r="Q228" s="224">
        <v>0</v>
      </c>
      <c r="R228" s="224">
        <f>Q228*H228</f>
        <v>0</v>
      </c>
      <c r="S228" s="224">
        <v>0.1215</v>
      </c>
      <c r="T228" s="225">
        <f>S228*H228</f>
        <v>0.1215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279</v>
      </c>
      <c r="AT228" s="226" t="s">
        <v>171</v>
      </c>
      <c r="AU228" s="226" t="s">
        <v>87</v>
      </c>
      <c r="AY228" s="19" t="s">
        <v>169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22</v>
      </c>
      <c r="BK228" s="227">
        <f>ROUND(I228*H228,2)</f>
        <v>0</v>
      </c>
      <c r="BL228" s="19" t="s">
        <v>279</v>
      </c>
      <c r="BM228" s="226" t="s">
        <v>1518</v>
      </c>
    </row>
    <row r="229" s="2" customFormat="1">
      <c r="A229" s="40"/>
      <c r="B229" s="41"/>
      <c r="C229" s="42"/>
      <c r="D229" s="228" t="s">
        <v>178</v>
      </c>
      <c r="E229" s="42"/>
      <c r="F229" s="229" t="s">
        <v>1519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178</v>
      </c>
      <c r="AU229" s="19" t="s">
        <v>87</v>
      </c>
    </row>
    <row r="230" s="14" customFormat="1">
      <c r="A230" s="14"/>
      <c r="B230" s="244"/>
      <c r="C230" s="245"/>
      <c r="D230" s="235" t="s">
        <v>180</v>
      </c>
      <c r="E230" s="246" t="s">
        <v>20</v>
      </c>
      <c r="F230" s="247" t="s">
        <v>1514</v>
      </c>
      <c r="G230" s="245"/>
      <c r="H230" s="248">
        <v>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180</v>
      </c>
      <c r="AU230" s="254" t="s">
        <v>87</v>
      </c>
      <c r="AV230" s="14" t="s">
        <v>87</v>
      </c>
      <c r="AW230" s="14" t="s">
        <v>182</v>
      </c>
      <c r="AX230" s="14" t="s">
        <v>79</v>
      </c>
      <c r="AY230" s="254" t="s">
        <v>169</v>
      </c>
    </row>
    <row r="231" s="15" customFormat="1">
      <c r="A231" s="15"/>
      <c r="B231" s="255"/>
      <c r="C231" s="256"/>
      <c r="D231" s="235" t="s">
        <v>180</v>
      </c>
      <c r="E231" s="257" t="s">
        <v>20</v>
      </c>
      <c r="F231" s="258" t="s">
        <v>184</v>
      </c>
      <c r="G231" s="256"/>
      <c r="H231" s="259">
        <v>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180</v>
      </c>
      <c r="AU231" s="265" t="s">
        <v>87</v>
      </c>
      <c r="AV231" s="15" t="s">
        <v>176</v>
      </c>
      <c r="AW231" s="15" t="s">
        <v>182</v>
      </c>
      <c r="AX231" s="15" t="s">
        <v>22</v>
      </c>
      <c r="AY231" s="265" t="s">
        <v>169</v>
      </c>
    </row>
    <row r="232" s="2" customFormat="1" ht="33" customHeight="1">
      <c r="A232" s="40"/>
      <c r="B232" s="41"/>
      <c r="C232" s="215" t="s">
        <v>375</v>
      </c>
      <c r="D232" s="215" t="s">
        <v>171</v>
      </c>
      <c r="E232" s="216" t="s">
        <v>1516</v>
      </c>
      <c r="F232" s="217" t="s">
        <v>1517</v>
      </c>
      <c r="G232" s="218" t="s">
        <v>440</v>
      </c>
      <c r="H232" s="219">
        <v>1</v>
      </c>
      <c r="I232" s="220"/>
      <c r="J232" s="221">
        <f>ROUND(I232*H232,2)</f>
        <v>0</v>
      </c>
      <c r="K232" s="217" t="s">
        <v>175</v>
      </c>
      <c r="L232" s="46"/>
      <c r="M232" s="222" t="s">
        <v>20</v>
      </c>
      <c r="N232" s="223" t="s">
        <v>50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0.1215</v>
      </c>
      <c r="T232" s="225">
        <f>S232*H232</f>
        <v>0.1215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279</v>
      </c>
      <c r="AT232" s="226" t="s">
        <v>171</v>
      </c>
      <c r="AU232" s="226" t="s">
        <v>87</v>
      </c>
      <c r="AY232" s="19" t="s">
        <v>169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22</v>
      </c>
      <c r="BK232" s="227">
        <f>ROUND(I232*H232,2)</f>
        <v>0</v>
      </c>
      <c r="BL232" s="19" t="s">
        <v>279</v>
      </c>
      <c r="BM232" s="226" t="s">
        <v>1520</v>
      </c>
    </row>
    <row r="233" s="2" customFormat="1">
      <c r="A233" s="40"/>
      <c r="B233" s="41"/>
      <c r="C233" s="42"/>
      <c r="D233" s="228" t="s">
        <v>178</v>
      </c>
      <c r="E233" s="42"/>
      <c r="F233" s="229" t="s">
        <v>1519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178</v>
      </c>
      <c r="AU233" s="19" t="s">
        <v>87</v>
      </c>
    </row>
    <row r="234" s="14" customFormat="1">
      <c r="A234" s="14"/>
      <c r="B234" s="244"/>
      <c r="C234" s="245"/>
      <c r="D234" s="235" t="s">
        <v>180</v>
      </c>
      <c r="E234" s="246" t="s">
        <v>20</v>
      </c>
      <c r="F234" s="247" t="s">
        <v>1515</v>
      </c>
      <c r="G234" s="245"/>
      <c r="H234" s="248">
        <v>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180</v>
      </c>
      <c r="AU234" s="254" t="s">
        <v>87</v>
      </c>
      <c r="AV234" s="14" t="s">
        <v>87</v>
      </c>
      <c r="AW234" s="14" t="s">
        <v>182</v>
      </c>
      <c r="AX234" s="14" t="s">
        <v>79</v>
      </c>
      <c r="AY234" s="254" t="s">
        <v>169</v>
      </c>
    </row>
    <row r="235" s="15" customFormat="1">
      <c r="A235" s="15"/>
      <c r="B235" s="255"/>
      <c r="C235" s="256"/>
      <c r="D235" s="235" t="s">
        <v>180</v>
      </c>
      <c r="E235" s="257" t="s">
        <v>20</v>
      </c>
      <c r="F235" s="258" t="s">
        <v>184</v>
      </c>
      <c r="G235" s="256"/>
      <c r="H235" s="259">
        <v>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180</v>
      </c>
      <c r="AU235" s="265" t="s">
        <v>87</v>
      </c>
      <c r="AV235" s="15" t="s">
        <v>176</v>
      </c>
      <c r="AW235" s="15" t="s">
        <v>182</v>
      </c>
      <c r="AX235" s="15" t="s">
        <v>22</v>
      </c>
      <c r="AY235" s="265" t="s">
        <v>169</v>
      </c>
    </row>
    <row r="236" s="2" customFormat="1" ht="16.5" customHeight="1">
      <c r="A236" s="40"/>
      <c r="B236" s="41"/>
      <c r="C236" s="215" t="s">
        <v>388</v>
      </c>
      <c r="D236" s="215" t="s">
        <v>171</v>
      </c>
      <c r="E236" s="216" t="s">
        <v>1521</v>
      </c>
      <c r="F236" s="217" t="s">
        <v>1522</v>
      </c>
      <c r="G236" s="218" t="s">
        <v>251</v>
      </c>
      <c r="H236" s="219">
        <v>43.799999999999997</v>
      </c>
      <c r="I236" s="220"/>
      <c r="J236" s="221">
        <f>ROUND(I236*H236,2)</f>
        <v>0</v>
      </c>
      <c r="K236" s="217" t="s">
        <v>20</v>
      </c>
      <c r="L236" s="46"/>
      <c r="M236" s="222" t="s">
        <v>20</v>
      </c>
      <c r="N236" s="223" t="s">
        <v>50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0.040000000000000001</v>
      </c>
      <c r="T236" s="225">
        <f>S236*H236</f>
        <v>1.752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279</v>
      </c>
      <c r="AT236" s="226" t="s">
        <v>171</v>
      </c>
      <c r="AU236" s="226" t="s">
        <v>87</v>
      </c>
      <c r="AY236" s="19" t="s">
        <v>169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22</v>
      </c>
      <c r="BK236" s="227">
        <f>ROUND(I236*H236,2)</f>
        <v>0</v>
      </c>
      <c r="BL236" s="19" t="s">
        <v>279</v>
      </c>
      <c r="BM236" s="226" t="s">
        <v>1523</v>
      </c>
    </row>
    <row r="237" s="2" customFormat="1" ht="44.25" customHeight="1">
      <c r="A237" s="40"/>
      <c r="B237" s="41"/>
      <c r="C237" s="215" t="s">
        <v>394</v>
      </c>
      <c r="D237" s="215" t="s">
        <v>171</v>
      </c>
      <c r="E237" s="216" t="s">
        <v>559</v>
      </c>
      <c r="F237" s="217" t="s">
        <v>560</v>
      </c>
      <c r="G237" s="218" t="s">
        <v>391</v>
      </c>
      <c r="H237" s="277"/>
      <c r="I237" s="220"/>
      <c r="J237" s="221">
        <f>ROUND(I237*H237,2)</f>
        <v>0</v>
      </c>
      <c r="K237" s="217" t="s">
        <v>175</v>
      </c>
      <c r="L237" s="46"/>
      <c r="M237" s="222" t="s">
        <v>20</v>
      </c>
      <c r="N237" s="223" t="s">
        <v>50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279</v>
      </c>
      <c r="AT237" s="226" t="s">
        <v>171</v>
      </c>
      <c r="AU237" s="226" t="s">
        <v>87</v>
      </c>
      <c r="AY237" s="19" t="s">
        <v>169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22</v>
      </c>
      <c r="BK237" s="227">
        <f>ROUND(I237*H237,2)</f>
        <v>0</v>
      </c>
      <c r="BL237" s="19" t="s">
        <v>279</v>
      </c>
      <c r="BM237" s="226" t="s">
        <v>1524</v>
      </c>
    </row>
    <row r="238" s="2" customFormat="1">
      <c r="A238" s="40"/>
      <c r="B238" s="41"/>
      <c r="C238" s="42"/>
      <c r="D238" s="228" t="s">
        <v>178</v>
      </c>
      <c r="E238" s="42"/>
      <c r="F238" s="229" t="s">
        <v>562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178</v>
      </c>
      <c r="AU238" s="19" t="s">
        <v>87</v>
      </c>
    </row>
    <row r="239" s="2" customFormat="1" ht="49.05" customHeight="1">
      <c r="A239" s="40"/>
      <c r="B239" s="41"/>
      <c r="C239" s="215" t="s">
        <v>401</v>
      </c>
      <c r="D239" s="215" t="s">
        <v>171</v>
      </c>
      <c r="E239" s="216" t="s">
        <v>564</v>
      </c>
      <c r="F239" s="217" t="s">
        <v>565</v>
      </c>
      <c r="G239" s="218" t="s">
        <v>391</v>
      </c>
      <c r="H239" s="277"/>
      <c r="I239" s="220"/>
      <c r="J239" s="221">
        <f>ROUND(I239*H239,2)</f>
        <v>0</v>
      </c>
      <c r="K239" s="217" t="s">
        <v>175</v>
      </c>
      <c r="L239" s="46"/>
      <c r="M239" s="222" t="s">
        <v>20</v>
      </c>
      <c r="N239" s="223" t="s">
        <v>50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279</v>
      </c>
      <c r="AT239" s="226" t="s">
        <v>171</v>
      </c>
      <c r="AU239" s="226" t="s">
        <v>87</v>
      </c>
      <c r="AY239" s="19" t="s">
        <v>169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22</v>
      </c>
      <c r="BK239" s="227">
        <f>ROUND(I239*H239,2)</f>
        <v>0</v>
      </c>
      <c r="BL239" s="19" t="s">
        <v>279</v>
      </c>
      <c r="BM239" s="226" t="s">
        <v>1525</v>
      </c>
    </row>
    <row r="240" s="2" customFormat="1">
      <c r="A240" s="40"/>
      <c r="B240" s="41"/>
      <c r="C240" s="42"/>
      <c r="D240" s="228" t="s">
        <v>178</v>
      </c>
      <c r="E240" s="42"/>
      <c r="F240" s="229" t="s">
        <v>567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178</v>
      </c>
      <c r="AU240" s="19" t="s">
        <v>87</v>
      </c>
    </row>
    <row r="241" s="12" customFormat="1" ht="22.8" customHeight="1">
      <c r="A241" s="12"/>
      <c r="B241" s="199"/>
      <c r="C241" s="200"/>
      <c r="D241" s="201" t="s">
        <v>78</v>
      </c>
      <c r="E241" s="213" t="s">
        <v>568</v>
      </c>
      <c r="F241" s="213" t="s">
        <v>569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SUM(P242:P250)</f>
        <v>0</v>
      </c>
      <c r="Q241" s="207"/>
      <c r="R241" s="208">
        <f>SUM(R242:R250)</f>
        <v>0</v>
      </c>
      <c r="S241" s="207"/>
      <c r="T241" s="209">
        <f>SUM(T242:T250)</f>
        <v>9.9900000000000002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87</v>
      </c>
      <c r="AT241" s="211" t="s">
        <v>78</v>
      </c>
      <c r="AU241" s="211" t="s">
        <v>22</v>
      </c>
      <c r="AY241" s="210" t="s">
        <v>169</v>
      </c>
      <c r="BK241" s="212">
        <f>SUM(BK242:BK250)</f>
        <v>0</v>
      </c>
    </row>
    <row r="242" s="2" customFormat="1" ht="24.15" customHeight="1">
      <c r="A242" s="40"/>
      <c r="B242" s="41"/>
      <c r="C242" s="215" t="s">
        <v>410</v>
      </c>
      <c r="D242" s="215" t="s">
        <v>171</v>
      </c>
      <c r="E242" s="216" t="s">
        <v>1526</v>
      </c>
      <c r="F242" s="217" t="s">
        <v>1527</v>
      </c>
      <c r="G242" s="218" t="s">
        <v>127</v>
      </c>
      <c r="H242" s="219">
        <v>3330</v>
      </c>
      <c r="I242" s="220"/>
      <c r="J242" s="221">
        <f>ROUND(I242*H242,2)</f>
        <v>0</v>
      </c>
      <c r="K242" s="217" t="s">
        <v>175</v>
      </c>
      <c r="L242" s="46"/>
      <c r="M242" s="222" t="s">
        <v>20</v>
      </c>
      <c r="N242" s="223" t="s">
        <v>50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0.0030000000000000001</v>
      </c>
      <c r="T242" s="225">
        <f>S242*H242</f>
        <v>9.9900000000000002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279</v>
      </c>
      <c r="AT242" s="226" t="s">
        <v>171</v>
      </c>
      <c r="AU242" s="226" t="s">
        <v>87</v>
      </c>
      <c r="AY242" s="19" t="s">
        <v>169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22</v>
      </c>
      <c r="BK242" s="227">
        <f>ROUND(I242*H242,2)</f>
        <v>0</v>
      </c>
      <c r="BL242" s="19" t="s">
        <v>279</v>
      </c>
      <c r="BM242" s="226" t="s">
        <v>1528</v>
      </c>
    </row>
    <row r="243" s="2" customFormat="1">
      <c r="A243" s="40"/>
      <c r="B243" s="41"/>
      <c r="C243" s="42"/>
      <c r="D243" s="228" t="s">
        <v>178</v>
      </c>
      <c r="E243" s="42"/>
      <c r="F243" s="229" t="s">
        <v>1529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178</v>
      </c>
      <c r="AU243" s="19" t="s">
        <v>87</v>
      </c>
    </row>
    <row r="244" s="13" customFormat="1">
      <c r="A244" s="13"/>
      <c r="B244" s="233"/>
      <c r="C244" s="234"/>
      <c r="D244" s="235" t="s">
        <v>180</v>
      </c>
      <c r="E244" s="236" t="s">
        <v>20</v>
      </c>
      <c r="F244" s="237" t="s">
        <v>1530</v>
      </c>
      <c r="G244" s="234"/>
      <c r="H244" s="236" t="s">
        <v>20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180</v>
      </c>
      <c r="AU244" s="243" t="s">
        <v>87</v>
      </c>
      <c r="AV244" s="13" t="s">
        <v>22</v>
      </c>
      <c r="AW244" s="13" t="s">
        <v>182</v>
      </c>
      <c r="AX244" s="13" t="s">
        <v>79</v>
      </c>
      <c r="AY244" s="243" t="s">
        <v>169</v>
      </c>
    </row>
    <row r="245" s="14" customFormat="1">
      <c r="A245" s="14"/>
      <c r="B245" s="244"/>
      <c r="C245" s="245"/>
      <c r="D245" s="235" t="s">
        <v>180</v>
      </c>
      <c r="E245" s="246" t="s">
        <v>20</v>
      </c>
      <c r="F245" s="247" t="s">
        <v>1386</v>
      </c>
      <c r="G245" s="245"/>
      <c r="H245" s="248">
        <v>3330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180</v>
      </c>
      <c r="AU245" s="254" t="s">
        <v>87</v>
      </c>
      <c r="AV245" s="14" t="s">
        <v>87</v>
      </c>
      <c r="AW245" s="14" t="s">
        <v>182</v>
      </c>
      <c r="AX245" s="14" t="s">
        <v>79</v>
      </c>
      <c r="AY245" s="254" t="s">
        <v>169</v>
      </c>
    </row>
    <row r="246" s="15" customFormat="1">
      <c r="A246" s="15"/>
      <c r="B246" s="255"/>
      <c r="C246" s="256"/>
      <c r="D246" s="235" t="s">
        <v>180</v>
      </c>
      <c r="E246" s="257" t="s">
        <v>20</v>
      </c>
      <c r="F246" s="258" t="s">
        <v>184</v>
      </c>
      <c r="G246" s="256"/>
      <c r="H246" s="259">
        <v>3330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180</v>
      </c>
      <c r="AU246" s="265" t="s">
        <v>87</v>
      </c>
      <c r="AV246" s="15" t="s">
        <v>176</v>
      </c>
      <c r="AW246" s="15" t="s">
        <v>182</v>
      </c>
      <c r="AX246" s="15" t="s">
        <v>22</v>
      </c>
      <c r="AY246" s="265" t="s">
        <v>169</v>
      </c>
    </row>
    <row r="247" s="2" customFormat="1" ht="44.25" customHeight="1">
      <c r="A247" s="40"/>
      <c r="B247" s="41"/>
      <c r="C247" s="215" t="s">
        <v>415</v>
      </c>
      <c r="D247" s="215" t="s">
        <v>171</v>
      </c>
      <c r="E247" s="216" t="s">
        <v>594</v>
      </c>
      <c r="F247" s="217" t="s">
        <v>595</v>
      </c>
      <c r="G247" s="218" t="s">
        <v>391</v>
      </c>
      <c r="H247" s="277"/>
      <c r="I247" s="220"/>
      <c r="J247" s="221">
        <f>ROUND(I247*H247,2)</f>
        <v>0</v>
      </c>
      <c r="K247" s="217" t="s">
        <v>175</v>
      </c>
      <c r="L247" s="46"/>
      <c r="M247" s="222" t="s">
        <v>20</v>
      </c>
      <c r="N247" s="223" t="s">
        <v>50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176</v>
      </c>
      <c r="AT247" s="226" t="s">
        <v>171</v>
      </c>
      <c r="AU247" s="226" t="s">
        <v>87</v>
      </c>
      <c r="AY247" s="19" t="s">
        <v>169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22</v>
      </c>
      <c r="BK247" s="227">
        <f>ROUND(I247*H247,2)</f>
        <v>0</v>
      </c>
      <c r="BL247" s="19" t="s">
        <v>176</v>
      </c>
      <c r="BM247" s="226" t="s">
        <v>1531</v>
      </c>
    </row>
    <row r="248" s="2" customFormat="1">
      <c r="A248" s="40"/>
      <c r="B248" s="41"/>
      <c r="C248" s="42"/>
      <c r="D248" s="228" t="s">
        <v>178</v>
      </c>
      <c r="E248" s="42"/>
      <c r="F248" s="229" t="s">
        <v>597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178</v>
      </c>
      <c r="AU248" s="19" t="s">
        <v>87</v>
      </c>
    </row>
    <row r="249" s="2" customFormat="1" ht="49.05" customHeight="1">
      <c r="A249" s="40"/>
      <c r="B249" s="41"/>
      <c r="C249" s="215" t="s">
        <v>420</v>
      </c>
      <c r="D249" s="215" t="s">
        <v>171</v>
      </c>
      <c r="E249" s="216" t="s">
        <v>599</v>
      </c>
      <c r="F249" s="217" t="s">
        <v>600</v>
      </c>
      <c r="G249" s="218" t="s">
        <v>391</v>
      </c>
      <c r="H249" s="277"/>
      <c r="I249" s="220"/>
      <c r="J249" s="221">
        <f>ROUND(I249*H249,2)</f>
        <v>0</v>
      </c>
      <c r="K249" s="217" t="s">
        <v>175</v>
      </c>
      <c r="L249" s="46"/>
      <c r="M249" s="222" t="s">
        <v>20</v>
      </c>
      <c r="N249" s="223" t="s">
        <v>50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279</v>
      </c>
      <c r="AT249" s="226" t="s">
        <v>171</v>
      </c>
      <c r="AU249" s="226" t="s">
        <v>87</v>
      </c>
      <c r="AY249" s="19" t="s">
        <v>169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22</v>
      </c>
      <c r="BK249" s="227">
        <f>ROUND(I249*H249,2)</f>
        <v>0</v>
      </c>
      <c r="BL249" s="19" t="s">
        <v>279</v>
      </c>
      <c r="BM249" s="226" t="s">
        <v>1532</v>
      </c>
    </row>
    <row r="250" s="2" customFormat="1">
      <c r="A250" s="40"/>
      <c r="B250" s="41"/>
      <c r="C250" s="42"/>
      <c r="D250" s="228" t="s">
        <v>178</v>
      </c>
      <c r="E250" s="42"/>
      <c r="F250" s="229" t="s">
        <v>602</v>
      </c>
      <c r="G250" s="42"/>
      <c r="H250" s="42"/>
      <c r="I250" s="230"/>
      <c r="J250" s="42"/>
      <c r="K250" s="42"/>
      <c r="L250" s="46"/>
      <c r="M250" s="278"/>
      <c r="N250" s="279"/>
      <c r="O250" s="280"/>
      <c r="P250" s="280"/>
      <c r="Q250" s="280"/>
      <c r="R250" s="280"/>
      <c r="S250" s="280"/>
      <c r="T250" s="281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178</v>
      </c>
      <c r="AU250" s="19" t="s">
        <v>87</v>
      </c>
    </row>
    <row r="251" s="2" customFormat="1" ht="6.96" customHeight="1">
      <c r="A251" s="40"/>
      <c r="B251" s="61"/>
      <c r="C251" s="62"/>
      <c r="D251" s="62"/>
      <c r="E251" s="62"/>
      <c r="F251" s="62"/>
      <c r="G251" s="62"/>
      <c r="H251" s="62"/>
      <c r="I251" s="62"/>
      <c r="J251" s="62"/>
      <c r="K251" s="62"/>
      <c r="L251" s="46"/>
      <c r="M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</row>
  </sheetData>
  <sheetProtection sheet="1" autoFilter="0" formatColumns="0" formatRows="0" objects="1" scenarios="1" spinCount="100000" saltValue="8UFt3LsoqTPsb4j+okpqipX+exeq5CGK83Xp5ph5JqmZTxjfcJyYJDESS7Gyx8qwq+D2306b6jHAyRzMrZt0+A==" hashValue="kbkXBUuLbiNn5WjERkJXAgvpoK4rmYwijVavayie1s+ArShNw/28a6T4uq0URZpXc1M5uzmAW+Xxix1nAlKI3Q==" algorithmName="SHA-512" password="C71F"/>
  <autoFilter ref="C94:K2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3152112"/>
    <hyperlink ref="F109" r:id="rId2" display="https://podminky.urs.cz/item/CS_URS_2023_02/113154114"/>
    <hyperlink ref="F114" r:id="rId3" display="https://podminky.urs.cz/item/CS_URS_2023_02/890351851"/>
    <hyperlink ref="F119" r:id="rId4" display="https://podminky.urs.cz/item/CS_URS_2023_02/919735112"/>
    <hyperlink ref="F123" r:id="rId5" display="https://podminky.urs.cz/item/CS_URS_2023_02/919735122"/>
    <hyperlink ref="F127" r:id="rId6" display="https://podminky.urs.cz/item/CS_URS_2023_02/919735126"/>
    <hyperlink ref="F131" r:id="rId7" display="https://podminky.urs.cz/item/CS_URS_2023_02/961055111"/>
    <hyperlink ref="F135" r:id="rId8" display="https://podminky.urs.cz/item/CS_URS_2023_02/963013530"/>
    <hyperlink ref="F139" r:id="rId9" display="https://podminky.urs.cz/item/CS_URS_2023_02/965042141"/>
    <hyperlink ref="F155" r:id="rId10" display="https://podminky.urs.cz/item/CS_URS_2023_02/965042241"/>
    <hyperlink ref="F165" r:id="rId11" display="https://podminky.urs.cz/item/CS_URS_2023_02/965049111"/>
    <hyperlink ref="F171" r:id="rId12" display="https://podminky.urs.cz/item/CS_URS_2023_02/965049121"/>
    <hyperlink ref="F177" r:id="rId13" display="https://podminky.urs.cz/item/CS_URS_2023_02/965081353"/>
    <hyperlink ref="F182" r:id="rId14" display="https://podminky.urs.cz/item/CS_URS_2023_02/997013151"/>
    <hyperlink ref="F184" r:id="rId15" display="https://podminky.urs.cz/item/CS_URS_2023_02/997013219"/>
    <hyperlink ref="F187" r:id="rId16" display="https://podminky.urs.cz/item/CS_URS_2023_02/997013501"/>
    <hyperlink ref="F189" r:id="rId17" display="https://podminky.urs.cz/item/CS_URS_2023_02/997013509"/>
    <hyperlink ref="F192" r:id="rId18" display="https://podminky.urs.cz/item/CS_URS_2023_02/997013631"/>
    <hyperlink ref="F194" r:id="rId19" display="https://podminky.urs.cz/item/CS_URS_2023_02/997013814"/>
    <hyperlink ref="F196" r:id="rId20" display="https://podminky.urs.cz/item/CS_URS_2023_02/997013869"/>
    <hyperlink ref="F198" r:id="rId21" display="https://podminky.urs.cz/item/CS_URS_2023_02/997013873"/>
    <hyperlink ref="F200" r:id="rId22" display="https://podminky.urs.cz/item/CS_URS_2023_02/997013875"/>
    <hyperlink ref="F204" r:id="rId23" display="https://podminky.urs.cz/item/CS_URS_2023_02/711131811"/>
    <hyperlink ref="F209" r:id="rId24" display="https://podminky.urs.cz/item/CS_URS_2023_02/998711201"/>
    <hyperlink ref="F211" r:id="rId25" display="https://podminky.urs.cz/item/CS_URS_2023_02/998711292"/>
    <hyperlink ref="F214" r:id="rId26" display="https://podminky.urs.cz/item/CS_URS_2023_02/713120823"/>
    <hyperlink ref="F219" r:id="rId27" display="https://podminky.urs.cz/item/CS_URS_2023_02/998713201"/>
    <hyperlink ref="F221" r:id="rId28" display="https://podminky.urs.cz/item/CS_URS_2023_02/998713292"/>
    <hyperlink ref="F224" r:id="rId29" display="https://podminky.urs.cz/item/CS_URS_2023_02/767651800"/>
    <hyperlink ref="F229" r:id="rId30" display="https://podminky.urs.cz/item/CS_URS_2023_02/767651812"/>
    <hyperlink ref="F233" r:id="rId31" display="https://podminky.urs.cz/item/CS_URS_2023_02/767651812"/>
    <hyperlink ref="F238" r:id="rId32" display="https://podminky.urs.cz/item/CS_URS_2023_02/998767201"/>
    <hyperlink ref="F240" r:id="rId33" display="https://podminky.urs.cz/item/CS_URS_2023_02/998767292"/>
    <hyperlink ref="F243" r:id="rId34" display="https://podminky.urs.cz/item/CS_URS_2023_02/776201813"/>
    <hyperlink ref="F248" r:id="rId35" display="https://podminky.urs.cz/item/CS_URS_2023_02/998776201"/>
    <hyperlink ref="F250" r:id="rId36" display="https://podminky.urs.cz/item/CS_URS_2023_02/998776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130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Hala Rondo - Rekonstrukce ledové plochy</v>
      </c>
      <c r="F7" s="145"/>
      <c r="G7" s="145"/>
      <c r="H7" s="145"/>
      <c r="L7" s="22"/>
    </row>
    <row r="8" s="1" customFormat="1" ht="12" customHeight="1">
      <c r="B8" s="22"/>
      <c r="D8" s="145" t="s">
        <v>131</v>
      </c>
      <c r="L8" s="22"/>
    </row>
    <row r="9" s="2" customFormat="1" ht="16.5" customHeight="1">
      <c r="A9" s="40"/>
      <c r="B9" s="46"/>
      <c r="C9" s="40"/>
      <c r="D9" s="40"/>
      <c r="E9" s="146" t="s">
        <v>1533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133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1534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1. 9. 2023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29</v>
      </c>
      <c r="E16" s="40"/>
      <c r="F16" s="40"/>
      <c r="G16" s="40"/>
      <c r="H16" s="40"/>
      <c r="I16" s="145" t="s">
        <v>30</v>
      </c>
      <c r="J16" s="135" t="s">
        <v>31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32</v>
      </c>
      <c r="F17" s="40"/>
      <c r="G17" s="40"/>
      <c r="H17" s="40"/>
      <c r="I17" s="145" t="s">
        <v>33</v>
      </c>
      <c r="J17" s="135" t="s">
        <v>34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35</v>
      </c>
      <c r="E19" s="40"/>
      <c r="F19" s="40"/>
      <c r="G19" s="40"/>
      <c r="H19" s="40"/>
      <c r="I19" s="145" t="s">
        <v>30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33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37</v>
      </c>
      <c r="E22" s="40"/>
      <c r="F22" s="40"/>
      <c r="G22" s="40"/>
      <c r="H22" s="40"/>
      <c r="I22" s="145" t="s">
        <v>30</v>
      </c>
      <c r="J22" s="135" t="s">
        <v>38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39</v>
      </c>
      <c r="F23" s="40"/>
      <c r="G23" s="40"/>
      <c r="H23" s="40"/>
      <c r="I23" s="145" t="s">
        <v>33</v>
      </c>
      <c r="J23" s="135" t="s">
        <v>40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41</v>
      </c>
      <c r="E25" s="40"/>
      <c r="F25" s="40"/>
      <c r="G25" s="40"/>
      <c r="H25" s="40"/>
      <c r="I25" s="145" t="s">
        <v>30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ROUND((SUM(BE97:BE243)),  2)</f>
        <v>0</v>
      </c>
      <c r="G35" s="40"/>
      <c r="H35" s="40"/>
      <c r="I35" s="160">
        <v>0.20999999999999999</v>
      </c>
      <c r="J35" s="159">
        <f>ROUND(((SUM(BE97:BE243))*I35),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ROUND((SUM(BF97:BF243)),  2)</f>
        <v>0</v>
      </c>
      <c r="G36" s="40"/>
      <c r="H36" s="40"/>
      <c r="I36" s="160">
        <v>0.12</v>
      </c>
      <c r="J36" s="159">
        <f>ROUND(((SUM(BF97:BF243))*I36),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ROUND((SUM(BG97:BG243)),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ROUND((SUM(BH97:BH243)),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ROUND((SUM(BI97:BI243)),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Hala Rondo - Rekonstrukce ledové plochy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1533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133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D.2.1 - Architektonicko stavebni řešení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>Brno, Hala Rondo</v>
      </c>
      <c r="G56" s="42"/>
      <c r="H56" s="42"/>
      <c r="I56" s="34" t="s">
        <v>25</v>
      </c>
      <c r="J56" s="74" t="str">
        <f>IF(J14="","",J14)</f>
        <v>1. 9. 2023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29</v>
      </c>
      <c r="D58" s="42"/>
      <c r="E58" s="42"/>
      <c r="F58" s="29" t="str">
        <f>E17</f>
        <v>STAREZ - SPORT, a.s.</v>
      </c>
      <c r="G58" s="42"/>
      <c r="H58" s="42"/>
      <c r="I58" s="34" t="s">
        <v>37</v>
      </c>
      <c r="J58" s="38" t="str">
        <f>E23</f>
        <v>AS PROJECT CZ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35</v>
      </c>
      <c r="D59" s="42"/>
      <c r="E59" s="42"/>
      <c r="F59" s="29" t="str">
        <f>IF(E20="","",E20)</f>
        <v>Vyplň údaj</v>
      </c>
      <c r="G59" s="42"/>
      <c r="H59" s="42"/>
      <c r="I59" s="34" t="s">
        <v>41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136</v>
      </c>
      <c r="D61" s="174"/>
      <c r="E61" s="174"/>
      <c r="F61" s="174"/>
      <c r="G61" s="174"/>
      <c r="H61" s="174"/>
      <c r="I61" s="174"/>
      <c r="J61" s="175" t="s">
        <v>137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138</v>
      </c>
    </row>
    <row r="64" s="9" customFormat="1" ht="24.96" customHeight="1">
      <c r="A64" s="9"/>
      <c r="B64" s="177"/>
      <c r="C64" s="178"/>
      <c r="D64" s="179" t="s">
        <v>139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705</v>
      </c>
      <c r="E65" s="185"/>
      <c r="F65" s="185"/>
      <c r="G65" s="185"/>
      <c r="H65" s="185"/>
      <c r="I65" s="185"/>
      <c r="J65" s="186">
        <f>J99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140</v>
      </c>
      <c r="E66" s="185"/>
      <c r="F66" s="185"/>
      <c r="G66" s="185"/>
      <c r="H66" s="185"/>
      <c r="I66" s="185"/>
      <c r="J66" s="186">
        <f>J113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706</v>
      </c>
      <c r="E67" s="185"/>
      <c r="F67" s="185"/>
      <c r="G67" s="185"/>
      <c r="H67" s="185"/>
      <c r="I67" s="185"/>
      <c r="J67" s="186">
        <f>J135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142</v>
      </c>
      <c r="E68" s="185"/>
      <c r="F68" s="185"/>
      <c r="G68" s="185"/>
      <c r="H68" s="185"/>
      <c r="I68" s="185"/>
      <c r="J68" s="186">
        <f>J139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143</v>
      </c>
      <c r="E69" s="185"/>
      <c r="F69" s="185"/>
      <c r="G69" s="185"/>
      <c r="H69" s="185"/>
      <c r="I69" s="185"/>
      <c r="J69" s="186">
        <f>J164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145</v>
      </c>
      <c r="E70" s="185"/>
      <c r="F70" s="185"/>
      <c r="G70" s="185"/>
      <c r="H70" s="185"/>
      <c r="I70" s="185"/>
      <c r="J70" s="186">
        <f>J175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146</v>
      </c>
      <c r="E71" s="180"/>
      <c r="F71" s="180"/>
      <c r="G71" s="180"/>
      <c r="H71" s="180"/>
      <c r="I71" s="180"/>
      <c r="J71" s="181">
        <f>J178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7"/>
      <c r="D72" s="184" t="s">
        <v>147</v>
      </c>
      <c r="E72" s="185"/>
      <c r="F72" s="185"/>
      <c r="G72" s="185"/>
      <c r="H72" s="185"/>
      <c r="I72" s="185"/>
      <c r="J72" s="186">
        <f>J179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1535</v>
      </c>
      <c r="E73" s="185"/>
      <c r="F73" s="185"/>
      <c r="G73" s="185"/>
      <c r="H73" s="185"/>
      <c r="I73" s="185"/>
      <c r="J73" s="186">
        <f>J204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151</v>
      </c>
      <c r="E74" s="185"/>
      <c r="F74" s="185"/>
      <c r="G74" s="185"/>
      <c r="H74" s="185"/>
      <c r="I74" s="185"/>
      <c r="J74" s="186">
        <f>J214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153</v>
      </c>
      <c r="E75" s="185"/>
      <c r="F75" s="185"/>
      <c r="G75" s="185"/>
      <c r="H75" s="185"/>
      <c r="I75" s="185"/>
      <c r="J75" s="186">
        <f>J225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154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Hala Rondo - Rekonstrukce ledové plochy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131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2" t="s">
        <v>1533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133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D.2.1 - Architektonicko stavebni řešení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23</v>
      </c>
      <c r="D91" s="42"/>
      <c r="E91" s="42"/>
      <c r="F91" s="29" t="str">
        <f>F14</f>
        <v>Brno, Hala Rondo</v>
      </c>
      <c r="G91" s="42"/>
      <c r="H91" s="42"/>
      <c r="I91" s="34" t="s">
        <v>25</v>
      </c>
      <c r="J91" s="74" t="str">
        <f>IF(J14="","",J14)</f>
        <v>1. 9. 2023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29</v>
      </c>
      <c r="D93" s="42"/>
      <c r="E93" s="42"/>
      <c r="F93" s="29" t="str">
        <f>E17</f>
        <v>STAREZ - SPORT, a.s.</v>
      </c>
      <c r="G93" s="42"/>
      <c r="H93" s="42"/>
      <c r="I93" s="34" t="s">
        <v>37</v>
      </c>
      <c r="J93" s="38" t="str">
        <f>E23</f>
        <v>AS PROJECT CZ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35</v>
      </c>
      <c r="D94" s="42"/>
      <c r="E94" s="42"/>
      <c r="F94" s="29" t="str">
        <f>IF(E20="","",E20)</f>
        <v>Vyplň údaj</v>
      </c>
      <c r="G94" s="42"/>
      <c r="H94" s="42"/>
      <c r="I94" s="34" t="s">
        <v>41</v>
      </c>
      <c r="J94" s="38" t="str">
        <f>E26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155</v>
      </c>
      <c r="D96" s="191" t="s">
        <v>64</v>
      </c>
      <c r="E96" s="191" t="s">
        <v>60</v>
      </c>
      <c r="F96" s="191" t="s">
        <v>61</v>
      </c>
      <c r="G96" s="191" t="s">
        <v>156</v>
      </c>
      <c r="H96" s="191" t="s">
        <v>157</v>
      </c>
      <c r="I96" s="191" t="s">
        <v>158</v>
      </c>
      <c r="J96" s="191" t="s">
        <v>137</v>
      </c>
      <c r="K96" s="192" t="s">
        <v>159</v>
      </c>
      <c r="L96" s="193"/>
      <c r="M96" s="94" t="s">
        <v>20</v>
      </c>
      <c r="N96" s="95" t="s">
        <v>49</v>
      </c>
      <c r="O96" s="95" t="s">
        <v>160</v>
      </c>
      <c r="P96" s="95" t="s">
        <v>161</v>
      </c>
      <c r="Q96" s="95" t="s">
        <v>162</v>
      </c>
      <c r="R96" s="95" t="s">
        <v>163</v>
      </c>
      <c r="S96" s="95" t="s">
        <v>164</v>
      </c>
      <c r="T96" s="96" t="s">
        <v>165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166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P98+P178</f>
        <v>0</v>
      </c>
      <c r="Q97" s="98"/>
      <c r="R97" s="196">
        <f>R98+R178</f>
        <v>240.57954004000001</v>
      </c>
      <c r="S97" s="98"/>
      <c r="T97" s="197">
        <f>T98+T178</f>
        <v>0.12170336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78</v>
      </c>
      <c r="AU97" s="19" t="s">
        <v>138</v>
      </c>
      <c r="BK97" s="198">
        <f>BK98+BK178</f>
        <v>0</v>
      </c>
    </row>
    <row r="98" s="12" customFormat="1" ht="25.92" customHeight="1">
      <c r="A98" s="12"/>
      <c r="B98" s="199"/>
      <c r="C98" s="200"/>
      <c r="D98" s="201" t="s">
        <v>78</v>
      </c>
      <c r="E98" s="202" t="s">
        <v>167</v>
      </c>
      <c r="F98" s="202" t="s">
        <v>168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P99+P113+P135+P139+P164+P175</f>
        <v>0</v>
      </c>
      <c r="Q98" s="207"/>
      <c r="R98" s="208">
        <f>R99+R113+R135+R139+R164+R175</f>
        <v>240.52234479000001</v>
      </c>
      <c r="S98" s="207"/>
      <c r="T98" s="209">
        <f>T99+T113+T135+T139+T164+T175</f>
        <v>0.109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22</v>
      </c>
      <c r="AT98" s="211" t="s">
        <v>78</v>
      </c>
      <c r="AU98" s="211" t="s">
        <v>79</v>
      </c>
      <c r="AY98" s="210" t="s">
        <v>169</v>
      </c>
      <c r="BK98" s="212">
        <f>BK99+BK113+BK135+BK139+BK164+BK175</f>
        <v>0</v>
      </c>
    </row>
    <row r="99" s="12" customFormat="1" ht="22.8" customHeight="1">
      <c r="A99" s="12"/>
      <c r="B99" s="199"/>
      <c r="C99" s="200"/>
      <c r="D99" s="201" t="s">
        <v>78</v>
      </c>
      <c r="E99" s="213" t="s">
        <v>22</v>
      </c>
      <c r="F99" s="213" t="s">
        <v>708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SUM(P100:P112)</f>
        <v>0</v>
      </c>
      <c r="Q99" s="207"/>
      <c r="R99" s="208">
        <f>SUM(R100:R112)</f>
        <v>231.31999999999999</v>
      </c>
      <c r="S99" s="207"/>
      <c r="T99" s="209">
        <f>SUM(T100:T112)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22</v>
      </c>
      <c r="AT99" s="211" t="s">
        <v>78</v>
      </c>
      <c r="AU99" s="211" t="s">
        <v>22</v>
      </c>
      <c r="AY99" s="210" t="s">
        <v>169</v>
      </c>
      <c r="BK99" s="212">
        <f>SUM(BK100:BK112)</f>
        <v>0</v>
      </c>
    </row>
    <row r="100" s="2" customFormat="1" ht="33" customHeight="1">
      <c r="A100" s="40"/>
      <c r="B100" s="41"/>
      <c r="C100" s="215" t="s">
        <v>22</v>
      </c>
      <c r="D100" s="215" t="s">
        <v>171</v>
      </c>
      <c r="E100" s="216" t="s">
        <v>1536</v>
      </c>
      <c r="F100" s="217" t="s">
        <v>1537</v>
      </c>
      <c r="G100" s="218" t="s">
        <v>440</v>
      </c>
      <c r="H100" s="219">
        <v>60</v>
      </c>
      <c r="I100" s="220"/>
      <c r="J100" s="221">
        <f>ROUND(I100*H100,2)</f>
        <v>0</v>
      </c>
      <c r="K100" s="217" t="s">
        <v>20</v>
      </c>
      <c r="L100" s="46"/>
      <c r="M100" s="222" t="s">
        <v>20</v>
      </c>
      <c r="N100" s="223" t="s">
        <v>50</v>
      </c>
      <c r="O100" s="86"/>
      <c r="P100" s="224">
        <f>O100*H100</f>
        <v>0</v>
      </c>
      <c r="Q100" s="224">
        <v>0.017149999999999999</v>
      </c>
      <c r="R100" s="224">
        <f>Q100*H100</f>
        <v>1.0289999999999999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176</v>
      </c>
      <c r="AT100" s="226" t="s">
        <v>171</v>
      </c>
      <c r="AU100" s="226" t="s">
        <v>87</v>
      </c>
      <c r="AY100" s="19" t="s">
        <v>169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176</v>
      </c>
      <c r="BM100" s="226" t="s">
        <v>1538</v>
      </c>
    </row>
    <row r="101" s="14" customFormat="1">
      <c r="A101" s="14"/>
      <c r="B101" s="244"/>
      <c r="C101" s="245"/>
      <c r="D101" s="235" t="s">
        <v>180</v>
      </c>
      <c r="E101" s="246" t="s">
        <v>20</v>
      </c>
      <c r="F101" s="247" t="s">
        <v>1539</v>
      </c>
      <c r="G101" s="245"/>
      <c r="H101" s="248">
        <v>16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180</v>
      </c>
      <c r="AU101" s="254" t="s">
        <v>87</v>
      </c>
      <c r="AV101" s="14" t="s">
        <v>87</v>
      </c>
      <c r="AW101" s="14" t="s">
        <v>182</v>
      </c>
      <c r="AX101" s="14" t="s">
        <v>79</v>
      </c>
      <c r="AY101" s="254" t="s">
        <v>169</v>
      </c>
    </row>
    <row r="102" s="14" customFormat="1">
      <c r="A102" s="14"/>
      <c r="B102" s="244"/>
      <c r="C102" s="245"/>
      <c r="D102" s="235" t="s">
        <v>180</v>
      </c>
      <c r="E102" s="246" t="s">
        <v>20</v>
      </c>
      <c r="F102" s="247" t="s">
        <v>1540</v>
      </c>
      <c r="G102" s="245"/>
      <c r="H102" s="248">
        <v>32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180</v>
      </c>
      <c r="AU102" s="254" t="s">
        <v>87</v>
      </c>
      <c r="AV102" s="14" t="s">
        <v>87</v>
      </c>
      <c r="AW102" s="14" t="s">
        <v>182</v>
      </c>
      <c r="AX102" s="14" t="s">
        <v>79</v>
      </c>
      <c r="AY102" s="254" t="s">
        <v>169</v>
      </c>
    </row>
    <row r="103" s="14" customFormat="1">
      <c r="A103" s="14"/>
      <c r="B103" s="244"/>
      <c r="C103" s="245"/>
      <c r="D103" s="235" t="s">
        <v>180</v>
      </c>
      <c r="E103" s="246" t="s">
        <v>20</v>
      </c>
      <c r="F103" s="247" t="s">
        <v>1541</v>
      </c>
      <c r="G103" s="245"/>
      <c r="H103" s="248">
        <v>12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180</v>
      </c>
      <c r="AU103" s="254" t="s">
        <v>87</v>
      </c>
      <c r="AV103" s="14" t="s">
        <v>87</v>
      </c>
      <c r="AW103" s="14" t="s">
        <v>182</v>
      </c>
      <c r="AX103" s="14" t="s">
        <v>79</v>
      </c>
      <c r="AY103" s="254" t="s">
        <v>169</v>
      </c>
    </row>
    <row r="104" s="15" customFormat="1">
      <c r="A104" s="15"/>
      <c r="B104" s="255"/>
      <c r="C104" s="256"/>
      <c r="D104" s="235" t="s">
        <v>180</v>
      </c>
      <c r="E104" s="257" t="s">
        <v>20</v>
      </c>
      <c r="F104" s="258" t="s">
        <v>184</v>
      </c>
      <c r="G104" s="256"/>
      <c r="H104" s="259">
        <v>60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5" t="s">
        <v>180</v>
      </c>
      <c r="AU104" s="265" t="s">
        <v>87</v>
      </c>
      <c r="AV104" s="15" t="s">
        <v>176</v>
      </c>
      <c r="AW104" s="15" t="s">
        <v>182</v>
      </c>
      <c r="AX104" s="15" t="s">
        <v>22</v>
      </c>
      <c r="AY104" s="265" t="s">
        <v>169</v>
      </c>
    </row>
    <row r="105" s="2" customFormat="1" ht="44.25" customHeight="1">
      <c r="A105" s="40"/>
      <c r="B105" s="41"/>
      <c r="C105" s="215" t="s">
        <v>87</v>
      </c>
      <c r="D105" s="215" t="s">
        <v>171</v>
      </c>
      <c r="E105" s="216" t="s">
        <v>1542</v>
      </c>
      <c r="F105" s="217" t="s">
        <v>1543</v>
      </c>
      <c r="G105" s="218" t="s">
        <v>174</v>
      </c>
      <c r="H105" s="219">
        <v>106.616</v>
      </c>
      <c r="I105" s="220"/>
      <c r="J105" s="221">
        <f>ROUND(I105*H105,2)</f>
        <v>0</v>
      </c>
      <c r="K105" s="217" t="s">
        <v>175</v>
      </c>
      <c r="L105" s="46"/>
      <c r="M105" s="222" t="s">
        <v>20</v>
      </c>
      <c r="N105" s="223" t="s">
        <v>50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176</v>
      </c>
      <c r="AT105" s="226" t="s">
        <v>171</v>
      </c>
      <c r="AU105" s="226" t="s">
        <v>87</v>
      </c>
      <c r="AY105" s="19" t="s">
        <v>169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22</v>
      </c>
      <c r="BK105" s="227">
        <f>ROUND(I105*H105,2)</f>
        <v>0</v>
      </c>
      <c r="BL105" s="19" t="s">
        <v>176</v>
      </c>
      <c r="BM105" s="226" t="s">
        <v>1544</v>
      </c>
    </row>
    <row r="106" s="2" customFormat="1">
      <c r="A106" s="40"/>
      <c r="B106" s="41"/>
      <c r="C106" s="42"/>
      <c r="D106" s="228" t="s">
        <v>178</v>
      </c>
      <c r="E106" s="42"/>
      <c r="F106" s="229" t="s">
        <v>1545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178</v>
      </c>
      <c r="AU106" s="19" t="s">
        <v>87</v>
      </c>
    </row>
    <row r="107" s="14" customFormat="1">
      <c r="A107" s="14"/>
      <c r="B107" s="244"/>
      <c r="C107" s="245"/>
      <c r="D107" s="235" t="s">
        <v>180</v>
      </c>
      <c r="E107" s="246" t="s">
        <v>20</v>
      </c>
      <c r="F107" s="247" t="s">
        <v>1546</v>
      </c>
      <c r="G107" s="245"/>
      <c r="H107" s="248">
        <v>90.969815999999994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180</v>
      </c>
      <c r="AU107" s="254" t="s">
        <v>87</v>
      </c>
      <c r="AV107" s="14" t="s">
        <v>87</v>
      </c>
      <c r="AW107" s="14" t="s">
        <v>182</v>
      </c>
      <c r="AX107" s="14" t="s">
        <v>79</v>
      </c>
      <c r="AY107" s="254" t="s">
        <v>169</v>
      </c>
    </row>
    <row r="108" s="14" customFormat="1">
      <c r="A108" s="14"/>
      <c r="B108" s="244"/>
      <c r="C108" s="245"/>
      <c r="D108" s="235" t="s">
        <v>180</v>
      </c>
      <c r="E108" s="246" t="s">
        <v>20</v>
      </c>
      <c r="F108" s="247" t="s">
        <v>1547</v>
      </c>
      <c r="G108" s="245"/>
      <c r="H108" s="248">
        <v>13.567500000000001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180</v>
      </c>
      <c r="AU108" s="254" t="s">
        <v>87</v>
      </c>
      <c r="AV108" s="14" t="s">
        <v>87</v>
      </c>
      <c r="AW108" s="14" t="s">
        <v>182</v>
      </c>
      <c r="AX108" s="14" t="s">
        <v>79</v>
      </c>
      <c r="AY108" s="254" t="s">
        <v>169</v>
      </c>
    </row>
    <row r="109" s="14" customFormat="1">
      <c r="A109" s="14"/>
      <c r="B109" s="244"/>
      <c r="C109" s="245"/>
      <c r="D109" s="235" t="s">
        <v>180</v>
      </c>
      <c r="E109" s="246" t="s">
        <v>20</v>
      </c>
      <c r="F109" s="247" t="s">
        <v>1548</v>
      </c>
      <c r="G109" s="245"/>
      <c r="H109" s="248">
        <v>2.0790000000000002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180</v>
      </c>
      <c r="AU109" s="254" t="s">
        <v>87</v>
      </c>
      <c r="AV109" s="14" t="s">
        <v>87</v>
      </c>
      <c r="AW109" s="14" t="s">
        <v>182</v>
      </c>
      <c r="AX109" s="14" t="s">
        <v>79</v>
      </c>
      <c r="AY109" s="254" t="s">
        <v>169</v>
      </c>
    </row>
    <row r="110" s="15" customFormat="1">
      <c r="A110" s="15"/>
      <c r="B110" s="255"/>
      <c r="C110" s="256"/>
      <c r="D110" s="235" t="s">
        <v>180</v>
      </c>
      <c r="E110" s="257" t="s">
        <v>20</v>
      </c>
      <c r="F110" s="258" t="s">
        <v>184</v>
      </c>
      <c r="G110" s="256"/>
      <c r="H110" s="259">
        <v>106.616316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180</v>
      </c>
      <c r="AU110" s="265" t="s">
        <v>87</v>
      </c>
      <c r="AV110" s="15" t="s">
        <v>176</v>
      </c>
      <c r="AW110" s="15" t="s">
        <v>182</v>
      </c>
      <c r="AX110" s="15" t="s">
        <v>22</v>
      </c>
      <c r="AY110" s="265" t="s">
        <v>169</v>
      </c>
    </row>
    <row r="111" s="2" customFormat="1" ht="16.5" customHeight="1">
      <c r="A111" s="40"/>
      <c r="B111" s="41"/>
      <c r="C111" s="267" t="s">
        <v>129</v>
      </c>
      <c r="D111" s="267" t="s">
        <v>274</v>
      </c>
      <c r="E111" s="268" t="s">
        <v>1549</v>
      </c>
      <c r="F111" s="269" t="s">
        <v>1550</v>
      </c>
      <c r="G111" s="270" t="s">
        <v>324</v>
      </c>
      <c r="H111" s="271">
        <v>230.291</v>
      </c>
      <c r="I111" s="272"/>
      <c r="J111" s="273">
        <f>ROUND(I111*H111,2)</f>
        <v>0</v>
      </c>
      <c r="K111" s="269" t="s">
        <v>175</v>
      </c>
      <c r="L111" s="274"/>
      <c r="M111" s="275" t="s">
        <v>20</v>
      </c>
      <c r="N111" s="276" t="s">
        <v>50</v>
      </c>
      <c r="O111" s="86"/>
      <c r="P111" s="224">
        <f>O111*H111</f>
        <v>0</v>
      </c>
      <c r="Q111" s="224">
        <v>1</v>
      </c>
      <c r="R111" s="224">
        <f>Q111*H111</f>
        <v>230.291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223</v>
      </c>
      <c r="AT111" s="226" t="s">
        <v>274</v>
      </c>
      <c r="AU111" s="226" t="s">
        <v>87</v>
      </c>
      <c r="AY111" s="19" t="s">
        <v>169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22</v>
      </c>
      <c r="BK111" s="227">
        <f>ROUND(I111*H111,2)</f>
        <v>0</v>
      </c>
      <c r="BL111" s="19" t="s">
        <v>176</v>
      </c>
      <c r="BM111" s="226" t="s">
        <v>1551</v>
      </c>
    </row>
    <row r="112" s="14" customFormat="1">
      <c r="A112" s="14"/>
      <c r="B112" s="244"/>
      <c r="C112" s="245"/>
      <c r="D112" s="235" t="s">
        <v>180</v>
      </c>
      <c r="E112" s="245"/>
      <c r="F112" s="247" t="s">
        <v>1552</v>
      </c>
      <c r="G112" s="245"/>
      <c r="H112" s="248">
        <v>230.291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180</v>
      </c>
      <c r="AU112" s="254" t="s">
        <v>87</v>
      </c>
      <c r="AV112" s="14" t="s">
        <v>87</v>
      </c>
      <c r="AW112" s="14" t="s">
        <v>4</v>
      </c>
      <c r="AX112" s="14" t="s">
        <v>22</v>
      </c>
      <c r="AY112" s="254" t="s">
        <v>169</v>
      </c>
    </row>
    <row r="113" s="12" customFormat="1" ht="22.8" customHeight="1">
      <c r="A113" s="12"/>
      <c r="B113" s="199"/>
      <c r="C113" s="200"/>
      <c r="D113" s="201" t="s">
        <v>78</v>
      </c>
      <c r="E113" s="213" t="s">
        <v>87</v>
      </c>
      <c r="F113" s="213" t="s">
        <v>170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SUM(P114:P134)</f>
        <v>0</v>
      </c>
      <c r="Q113" s="207"/>
      <c r="R113" s="208">
        <f>SUM(R114:R134)</f>
        <v>7.4486917999999998</v>
      </c>
      <c r="S113" s="207"/>
      <c r="T113" s="209">
        <f>SUM(T114:T134)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22</v>
      </c>
      <c r="AT113" s="211" t="s">
        <v>78</v>
      </c>
      <c r="AU113" s="211" t="s">
        <v>22</v>
      </c>
      <c r="AY113" s="210" t="s">
        <v>169</v>
      </c>
      <c r="BK113" s="212">
        <f>SUM(BK114:BK134)</f>
        <v>0</v>
      </c>
    </row>
    <row r="114" s="2" customFormat="1" ht="44.25" customHeight="1">
      <c r="A114" s="40"/>
      <c r="B114" s="41"/>
      <c r="C114" s="215" t="s">
        <v>176</v>
      </c>
      <c r="D114" s="215" t="s">
        <v>171</v>
      </c>
      <c r="E114" s="216" t="s">
        <v>1553</v>
      </c>
      <c r="F114" s="217" t="s">
        <v>1554</v>
      </c>
      <c r="G114" s="218" t="s">
        <v>127</v>
      </c>
      <c r="H114" s="219">
        <v>1.6000000000000001</v>
      </c>
      <c r="I114" s="220"/>
      <c r="J114" s="221">
        <f>ROUND(I114*H114,2)</f>
        <v>0</v>
      </c>
      <c r="K114" s="217" t="s">
        <v>175</v>
      </c>
      <c r="L114" s="46"/>
      <c r="M114" s="222" t="s">
        <v>20</v>
      </c>
      <c r="N114" s="223" t="s">
        <v>50</v>
      </c>
      <c r="O114" s="86"/>
      <c r="P114" s="224">
        <f>O114*H114</f>
        <v>0</v>
      </c>
      <c r="Q114" s="224">
        <v>0.49689</v>
      </c>
      <c r="R114" s="224">
        <f>Q114*H114</f>
        <v>0.79502400000000006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176</v>
      </c>
      <c r="AT114" s="226" t="s">
        <v>171</v>
      </c>
      <c r="AU114" s="226" t="s">
        <v>87</v>
      </c>
      <c r="AY114" s="19" t="s">
        <v>169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176</v>
      </c>
      <c r="BM114" s="226" t="s">
        <v>1555</v>
      </c>
    </row>
    <row r="115" s="2" customFormat="1">
      <c r="A115" s="40"/>
      <c r="B115" s="41"/>
      <c r="C115" s="42"/>
      <c r="D115" s="228" t="s">
        <v>178</v>
      </c>
      <c r="E115" s="42"/>
      <c r="F115" s="229" t="s">
        <v>1556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87</v>
      </c>
    </row>
    <row r="116" s="14" customFormat="1">
      <c r="A116" s="14"/>
      <c r="B116" s="244"/>
      <c r="C116" s="245"/>
      <c r="D116" s="235" t="s">
        <v>180</v>
      </c>
      <c r="E116" s="246" t="s">
        <v>20</v>
      </c>
      <c r="F116" s="247" t="s">
        <v>1557</v>
      </c>
      <c r="G116" s="245"/>
      <c r="H116" s="248">
        <v>1.6000000000000001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180</v>
      </c>
      <c r="AU116" s="254" t="s">
        <v>87</v>
      </c>
      <c r="AV116" s="14" t="s">
        <v>87</v>
      </c>
      <c r="AW116" s="14" t="s">
        <v>182</v>
      </c>
      <c r="AX116" s="14" t="s">
        <v>79</v>
      </c>
      <c r="AY116" s="254" t="s">
        <v>169</v>
      </c>
    </row>
    <row r="117" s="15" customFormat="1">
      <c r="A117" s="15"/>
      <c r="B117" s="255"/>
      <c r="C117" s="256"/>
      <c r="D117" s="235" t="s">
        <v>180</v>
      </c>
      <c r="E117" s="257" t="s">
        <v>20</v>
      </c>
      <c r="F117" s="258" t="s">
        <v>184</v>
      </c>
      <c r="G117" s="256"/>
      <c r="H117" s="259">
        <v>1.6000000000000001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180</v>
      </c>
      <c r="AU117" s="265" t="s">
        <v>87</v>
      </c>
      <c r="AV117" s="15" t="s">
        <v>176</v>
      </c>
      <c r="AW117" s="15" t="s">
        <v>182</v>
      </c>
      <c r="AX117" s="15" t="s">
        <v>22</v>
      </c>
      <c r="AY117" s="265" t="s">
        <v>169</v>
      </c>
    </row>
    <row r="118" s="2" customFormat="1" ht="44.25" customHeight="1">
      <c r="A118" s="40"/>
      <c r="B118" s="41"/>
      <c r="C118" s="215" t="s">
        <v>185</v>
      </c>
      <c r="D118" s="215" t="s">
        <v>171</v>
      </c>
      <c r="E118" s="216" t="s">
        <v>1558</v>
      </c>
      <c r="F118" s="217" t="s">
        <v>1559</v>
      </c>
      <c r="G118" s="218" t="s">
        <v>127</v>
      </c>
      <c r="H118" s="219">
        <v>11.877000000000001</v>
      </c>
      <c r="I118" s="220"/>
      <c r="J118" s="221">
        <f>ROUND(I118*H118,2)</f>
        <v>0</v>
      </c>
      <c r="K118" s="217" t="s">
        <v>175</v>
      </c>
      <c r="L118" s="46"/>
      <c r="M118" s="222" t="s">
        <v>20</v>
      </c>
      <c r="N118" s="223" t="s">
        <v>50</v>
      </c>
      <c r="O118" s="86"/>
      <c r="P118" s="224">
        <f>O118*H118</f>
        <v>0</v>
      </c>
      <c r="Q118" s="224">
        <v>0.54959999999999998</v>
      </c>
      <c r="R118" s="224">
        <f>Q118*H118</f>
        <v>6.5275992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176</v>
      </c>
      <c r="AT118" s="226" t="s">
        <v>171</v>
      </c>
      <c r="AU118" s="226" t="s">
        <v>87</v>
      </c>
      <c r="AY118" s="19" t="s">
        <v>169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176</v>
      </c>
      <c r="BM118" s="226" t="s">
        <v>1560</v>
      </c>
    </row>
    <row r="119" s="2" customFormat="1">
      <c r="A119" s="40"/>
      <c r="B119" s="41"/>
      <c r="C119" s="42"/>
      <c r="D119" s="228" t="s">
        <v>178</v>
      </c>
      <c r="E119" s="42"/>
      <c r="F119" s="229" t="s">
        <v>1561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178</v>
      </c>
      <c r="AU119" s="19" t="s">
        <v>87</v>
      </c>
    </row>
    <row r="120" s="14" customFormat="1">
      <c r="A120" s="14"/>
      <c r="B120" s="244"/>
      <c r="C120" s="245"/>
      <c r="D120" s="235" t="s">
        <v>180</v>
      </c>
      <c r="E120" s="246" t="s">
        <v>20</v>
      </c>
      <c r="F120" s="247" t="s">
        <v>1562</v>
      </c>
      <c r="G120" s="245"/>
      <c r="H120" s="248">
        <v>3.77664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180</v>
      </c>
      <c r="AU120" s="254" t="s">
        <v>87</v>
      </c>
      <c r="AV120" s="14" t="s">
        <v>87</v>
      </c>
      <c r="AW120" s="14" t="s">
        <v>182</v>
      </c>
      <c r="AX120" s="14" t="s">
        <v>79</v>
      </c>
      <c r="AY120" s="254" t="s">
        <v>169</v>
      </c>
    </row>
    <row r="121" s="14" customFormat="1">
      <c r="A121" s="14"/>
      <c r="B121" s="244"/>
      <c r="C121" s="245"/>
      <c r="D121" s="235" t="s">
        <v>180</v>
      </c>
      <c r="E121" s="246" t="s">
        <v>20</v>
      </c>
      <c r="F121" s="247" t="s">
        <v>1563</v>
      </c>
      <c r="G121" s="245"/>
      <c r="H121" s="248">
        <v>8.0999999999999996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180</v>
      </c>
      <c r="AU121" s="254" t="s">
        <v>87</v>
      </c>
      <c r="AV121" s="14" t="s">
        <v>87</v>
      </c>
      <c r="AW121" s="14" t="s">
        <v>182</v>
      </c>
      <c r="AX121" s="14" t="s">
        <v>79</v>
      </c>
      <c r="AY121" s="254" t="s">
        <v>169</v>
      </c>
    </row>
    <row r="122" s="15" customFormat="1">
      <c r="A122" s="15"/>
      <c r="B122" s="255"/>
      <c r="C122" s="256"/>
      <c r="D122" s="235" t="s">
        <v>180</v>
      </c>
      <c r="E122" s="257" t="s">
        <v>20</v>
      </c>
      <c r="F122" s="258" t="s">
        <v>184</v>
      </c>
      <c r="G122" s="256"/>
      <c r="H122" s="259">
        <v>11.87664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180</v>
      </c>
      <c r="AU122" s="265" t="s">
        <v>87</v>
      </c>
      <c r="AV122" s="15" t="s">
        <v>176</v>
      </c>
      <c r="AW122" s="15" t="s">
        <v>182</v>
      </c>
      <c r="AX122" s="15" t="s">
        <v>22</v>
      </c>
      <c r="AY122" s="265" t="s">
        <v>169</v>
      </c>
    </row>
    <row r="123" s="2" customFormat="1" ht="55.5" customHeight="1">
      <c r="A123" s="40"/>
      <c r="B123" s="41"/>
      <c r="C123" s="215" t="s">
        <v>198</v>
      </c>
      <c r="D123" s="215" t="s">
        <v>171</v>
      </c>
      <c r="E123" s="216" t="s">
        <v>1564</v>
      </c>
      <c r="F123" s="217" t="s">
        <v>1565</v>
      </c>
      <c r="G123" s="218" t="s">
        <v>324</v>
      </c>
      <c r="H123" s="219">
        <v>0.119</v>
      </c>
      <c r="I123" s="220"/>
      <c r="J123" s="221">
        <f>ROUND(I123*H123,2)</f>
        <v>0</v>
      </c>
      <c r="K123" s="217" t="s">
        <v>175</v>
      </c>
      <c r="L123" s="46"/>
      <c r="M123" s="222" t="s">
        <v>20</v>
      </c>
      <c r="N123" s="223" t="s">
        <v>50</v>
      </c>
      <c r="O123" s="86"/>
      <c r="P123" s="224">
        <f>O123*H123</f>
        <v>0</v>
      </c>
      <c r="Q123" s="224">
        <v>1.0593999999999999</v>
      </c>
      <c r="R123" s="224">
        <f>Q123*H123</f>
        <v>0.12606859999999998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176</v>
      </c>
      <c r="AT123" s="226" t="s">
        <v>171</v>
      </c>
      <c r="AU123" s="226" t="s">
        <v>87</v>
      </c>
      <c r="AY123" s="19" t="s">
        <v>169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22</v>
      </c>
      <c r="BK123" s="227">
        <f>ROUND(I123*H123,2)</f>
        <v>0</v>
      </c>
      <c r="BL123" s="19" t="s">
        <v>176</v>
      </c>
      <c r="BM123" s="226" t="s">
        <v>1566</v>
      </c>
    </row>
    <row r="124" s="2" customFormat="1">
      <c r="A124" s="40"/>
      <c r="B124" s="41"/>
      <c r="C124" s="42"/>
      <c r="D124" s="228" t="s">
        <v>178</v>
      </c>
      <c r="E124" s="42"/>
      <c r="F124" s="229" t="s">
        <v>1567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178</v>
      </c>
      <c r="AU124" s="19" t="s">
        <v>87</v>
      </c>
    </row>
    <row r="125" s="13" customFormat="1">
      <c r="A125" s="13"/>
      <c r="B125" s="233"/>
      <c r="C125" s="234"/>
      <c r="D125" s="235" t="s">
        <v>180</v>
      </c>
      <c r="E125" s="236" t="s">
        <v>20</v>
      </c>
      <c r="F125" s="237" t="s">
        <v>1568</v>
      </c>
      <c r="G125" s="234"/>
      <c r="H125" s="236" t="s">
        <v>20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180</v>
      </c>
      <c r="AU125" s="243" t="s">
        <v>87</v>
      </c>
      <c r="AV125" s="13" t="s">
        <v>22</v>
      </c>
      <c r="AW125" s="13" t="s">
        <v>182</v>
      </c>
      <c r="AX125" s="13" t="s">
        <v>79</v>
      </c>
      <c r="AY125" s="243" t="s">
        <v>169</v>
      </c>
    </row>
    <row r="126" s="14" customFormat="1">
      <c r="A126" s="14"/>
      <c r="B126" s="244"/>
      <c r="C126" s="245"/>
      <c r="D126" s="235" t="s">
        <v>180</v>
      </c>
      <c r="E126" s="246" t="s">
        <v>20</v>
      </c>
      <c r="F126" s="247" t="s">
        <v>1569</v>
      </c>
      <c r="G126" s="245"/>
      <c r="H126" s="248">
        <v>0.0086390640000000001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180</v>
      </c>
      <c r="AU126" s="254" t="s">
        <v>87</v>
      </c>
      <c r="AV126" s="14" t="s">
        <v>87</v>
      </c>
      <c r="AW126" s="14" t="s">
        <v>182</v>
      </c>
      <c r="AX126" s="14" t="s">
        <v>79</v>
      </c>
      <c r="AY126" s="254" t="s">
        <v>169</v>
      </c>
    </row>
    <row r="127" s="14" customFormat="1">
      <c r="A127" s="14"/>
      <c r="B127" s="244"/>
      <c r="C127" s="245"/>
      <c r="D127" s="235" t="s">
        <v>180</v>
      </c>
      <c r="E127" s="246" t="s">
        <v>20</v>
      </c>
      <c r="F127" s="247" t="s">
        <v>1570</v>
      </c>
      <c r="G127" s="245"/>
      <c r="H127" s="248">
        <v>0.025698749999999999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180</v>
      </c>
      <c r="AU127" s="254" t="s">
        <v>87</v>
      </c>
      <c r="AV127" s="14" t="s">
        <v>87</v>
      </c>
      <c r="AW127" s="14" t="s">
        <v>182</v>
      </c>
      <c r="AX127" s="14" t="s">
        <v>79</v>
      </c>
      <c r="AY127" s="254" t="s">
        <v>169</v>
      </c>
    </row>
    <row r="128" s="13" customFormat="1">
      <c r="A128" s="13"/>
      <c r="B128" s="233"/>
      <c r="C128" s="234"/>
      <c r="D128" s="235" t="s">
        <v>180</v>
      </c>
      <c r="E128" s="236" t="s">
        <v>20</v>
      </c>
      <c r="F128" s="237" t="s">
        <v>1571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180</v>
      </c>
      <c r="AU128" s="243" t="s">
        <v>87</v>
      </c>
      <c r="AV128" s="13" t="s">
        <v>22</v>
      </c>
      <c r="AW128" s="13" t="s">
        <v>182</v>
      </c>
      <c r="AX128" s="13" t="s">
        <v>79</v>
      </c>
      <c r="AY128" s="243" t="s">
        <v>169</v>
      </c>
    </row>
    <row r="129" s="14" customFormat="1">
      <c r="A129" s="14"/>
      <c r="B129" s="244"/>
      <c r="C129" s="245"/>
      <c r="D129" s="235" t="s">
        <v>180</v>
      </c>
      <c r="E129" s="246" t="s">
        <v>20</v>
      </c>
      <c r="F129" s="247" t="s">
        <v>1572</v>
      </c>
      <c r="G129" s="245"/>
      <c r="H129" s="248">
        <v>0.018446400000000002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180</v>
      </c>
      <c r="AU129" s="254" t="s">
        <v>87</v>
      </c>
      <c r="AV129" s="14" t="s">
        <v>87</v>
      </c>
      <c r="AW129" s="14" t="s">
        <v>182</v>
      </c>
      <c r="AX129" s="14" t="s">
        <v>79</v>
      </c>
      <c r="AY129" s="254" t="s">
        <v>169</v>
      </c>
    </row>
    <row r="130" s="14" customFormat="1">
      <c r="A130" s="14"/>
      <c r="B130" s="244"/>
      <c r="C130" s="245"/>
      <c r="D130" s="235" t="s">
        <v>180</v>
      </c>
      <c r="E130" s="246" t="s">
        <v>20</v>
      </c>
      <c r="F130" s="247" t="s">
        <v>1573</v>
      </c>
      <c r="G130" s="245"/>
      <c r="H130" s="248">
        <v>0.051397499999999999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180</v>
      </c>
      <c r="AU130" s="254" t="s">
        <v>87</v>
      </c>
      <c r="AV130" s="14" t="s">
        <v>87</v>
      </c>
      <c r="AW130" s="14" t="s">
        <v>182</v>
      </c>
      <c r="AX130" s="14" t="s">
        <v>79</v>
      </c>
      <c r="AY130" s="254" t="s">
        <v>169</v>
      </c>
    </row>
    <row r="131" s="13" customFormat="1">
      <c r="A131" s="13"/>
      <c r="B131" s="233"/>
      <c r="C131" s="234"/>
      <c r="D131" s="235" t="s">
        <v>180</v>
      </c>
      <c r="E131" s="236" t="s">
        <v>20</v>
      </c>
      <c r="F131" s="237" t="s">
        <v>1574</v>
      </c>
      <c r="G131" s="234"/>
      <c r="H131" s="236" t="s">
        <v>20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180</v>
      </c>
      <c r="AU131" s="243" t="s">
        <v>87</v>
      </c>
      <c r="AV131" s="13" t="s">
        <v>22</v>
      </c>
      <c r="AW131" s="13" t="s">
        <v>182</v>
      </c>
      <c r="AX131" s="13" t="s">
        <v>79</v>
      </c>
      <c r="AY131" s="243" t="s">
        <v>169</v>
      </c>
    </row>
    <row r="132" s="14" customFormat="1">
      <c r="A132" s="14"/>
      <c r="B132" s="244"/>
      <c r="C132" s="245"/>
      <c r="D132" s="235" t="s">
        <v>180</v>
      </c>
      <c r="E132" s="246" t="s">
        <v>20</v>
      </c>
      <c r="F132" s="247" t="s">
        <v>1575</v>
      </c>
      <c r="G132" s="245"/>
      <c r="H132" s="248">
        <v>0.0035867999999999998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180</v>
      </c>
      <c r="AU132" s="254" t="s">
        <v>87</v>
      </c>
      <c r="AV132" s="14" t="s">
        <v>87</v>
      </c>
      <c r="AW132" s="14" t="s">
        <v>182</v>
      </c>
      <c r="AX132" s="14" t="s">
        <v>79</v>
      </c>
      <c r="AY132" s="254" t="s">
        <v>169</v>
      </c>
    </row>
    <row r="133" s="14" customFormat="1">
      <c r="A133" s="14"/>
      <c r="B133" s="244"/>
      <c r="C133" s="245"/>
      <c r="D133" s="235" t="s">
        <v>180</v>
      </c>
      <c r="E133" s="246" t="s">
        <v>20</v>
      </c>
      <c r="F133" s="247" t="s">
        <v>1576</v>
      </c>
      <c r="G133" s="245"/>
      <c r="H133" s="248">
        <v>0.011214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180</v>
      </c>
      <c r="AU133" s="254" t="s">
        <v>87</v>
      </c>
      <c r="AV133" s="14" t="s">
        <v>87</v>
      </c>
      <c r="AW133" s="14" t="s">
        <v>182</v>
      </c>
      <c r="AX133" s="14" t="s">
        <v>79</v>
      </c>
      <c r="AY133" s="254" t="s">
        <v>169</v>
      </c>
    </row>
    <row r="134" s="15" customFormat="1">
      <c r="A134" s="15"/>
      <c r="B134" s="255"/>
      <c r="C134" s="256"/>
      <c r="D134" s="235" t="s">
        <v>180</v>
      </c>
      <c r="E134" s="257" t="s">
        <v>20</v>
      </c>
      <c r="F134" s="258" t="s">
        <v>184</v>
      </c>
      <c r="G134" s="256"/>
      <c r="H134" s="259">
        <v>0.118982514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180</v>
      </c>
      <c r="AU134" s="265" t="s">
        <v>87</v>
      </c>
      <c r="AV134" s="15" t="s">
        <v>176</v>
      </c>
      <c r="AW134" s="15" t="s">
        <v>182</v>
      </c>
      <c r="AX134" s="15" t="s">
        <v>22</v>
      </c>
      <c r="AY134" s="265" t="s">
        <v>169</v>
      </c>
    </row>
    <row r="135" s="12" customFormat="1" ht="22.8" customHeight="1">
      <c r="A135" s="12"/>
      <c r="B135" s="199"/>
      <c r="C135" s="200"/>
      <c r="D135" s="201" t="s">
        <v>78</v>
      </c>
      <c r="E135" s="213" t="s">
        <v>129</v>
      </c>
      <c r="F135" s="213" t="s">
        <v>795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SUM(P136:P138)</f>
        <v>0</v>
      </c>
      <c r="Q135" s="207"/>
      <c r="R135" s="208">
        <f>SUM(R136:R138)</f>
        <v>0.048719999999999999</v>
      </c>
      <c r="S135" s="207"/>
      <c r="T135" s="20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22</v>
      </c>
      <c r="AT135" s="211" t="s">
        <v>78</v>
      </c>
      <c r="AU135" s="211" t="s">
        <v>22</v>
      </c>
      <c r="AY135" s="210" t="s">
        <v>169</v>
      </c>
      <c r="BK135" s="212">
        <f>SUM(BK136:BK138)</f>
        <v>0</v>
      </c>
    </row>
    <row r="136" s="2" customFormat="1" ht="37.8" customHeight="1">
      <c r="A136" s="40"/>
      <c r="B136" s="41"/>
      <c r="C136" s="215" t="s">
        <v>218</v>
      </c>
      <c r="D136" s="215" t="s">
        <v>171</v>
      </c>
      <c r="E136" s="216" t="s">
        <v>1577</v>
      </c>
      <c r="F136" s="217" t="s">
        <v>1578</v>
      </c>
      <c r="G136" s="218" t="s">
        <v>440</v>
      </c>
      <c r="H136" s="219">
        <v>1</v>
      </c>
      <c r="I136" s="220"/>
      <c r="J136" s="221">
        <f>ROUND(I136*H136,2)</f>
        <v>0</v>
      </c>
      <c r="K136" s="217" t="s">
        <v>175</v>
      </c>
      <c r="L136" s="46"/>
      <c r="M136" s="222" t="s">
        <v>20</v>
      </c>
      <c r="N136" s="223" t="s">
        <v>50</v>
      </c>
      <c r="O136" s="86"/>
      <c r="P136" s="224">
        <f>O136*H136</f>
        <v>0</v>
      </c>
      <c r="Q136" s="224">
        <v>0.048719999999999999</v>
      </c>
      <c r="R136" s="224">
        <f>Q136*H136</f>
        <v>0.048719999999999999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176</v>
      </c>
      <c r="AT136" s="226" t="s">
        <v>171</v>
      </c>
      <c r="AU136" s="226" t="s">
        <v>87</v>
      </c>
      <c r="AY136" s="19" t="s">
        <v>169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22</v>
      </c>
      <c r="BK136" s="227">
        <f>ROUND(I136*H136,2)</f>
        <v>0</v>
      </c>
      <c r="BL136" s="19" t="s">
        <v>176</v>
      </c>
      <c r="BM136" s="226" t="s">
        <v>1579</v>
      </c>
    </row>
    <row r="137" s="2" customFormat="1">
      <c r="A137" s="40"/>
      <c r="B137" s="41"/>
      <c r="C137" s="42"/>
      <c r="D137" s="228" t="s">
        <v>178</v>
      </c>
      <c r="E137" s="42"/>
      <c r="F137" s="229" t="s">
        <v>1580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178</v>
      </c>
      <c r="AU137" s="19" t="s">
        <v>87</v>
      </c>
    </row>
    <row r="138" s="14" customFormat="1">
      <c r="A138" s="14"/>
      <c r="B138" s="244"/>
      <c r="C138" s="245"/>
      <c r="D138" s="235" t="s">
        <v>180</v>
      </c>
      <c r="E138" s="246" t="s">
        <v>20</v>
      </c>
      <c r="F138" s="247" t="s">
        <v>1581</v>
      </c>
      <c r="G138" s="245"/>
      <c r="H138" s="248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180</v>
      </c>
      <c r="AU138" s="254" t="s">
        <v>87</v>
      </c>
      <c r="AV138" s="14" t="s">
        <v>87</v>
      </c>
      <c r="AW138" s="14" t="s">
        <v>182</v>
      </c>
      <c r="AX138" s="14" t="s">
        <v>79</v>
      </c>
      <c r="AY138" s="254" t="s">
        <v>169</v>
      </c>
    </row>
    <row r="139" s="12" customFormat="1" ht="22.8" customHeight="1">
      <c r="A139" s="12"/>
      <c r="B139" s="199"/>
      <c r="C139" s="200"/>
      <c r="D139" s="201" t="s">
        <v>78</v>
      </c>
      <c r="E139" s="213" t="s">
        <v>198</v>
      </c>
      <c r="F139" s="213" t="s">
        <v>199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SUM(P140:P163)</f>
        <v>0</v>
      </c>
      <c r="Q139" s="207"/>
      <c r="R139" s="208">
        <f>SUM(R140:R163)</f>
        <v>1.7044297900000001</v>
      </c>
      <c r="S139" s="207"/>
      <c r="T139" s="209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22</v>
      </c>
      <c r="AT139" s="211" t="s">
        <v>78</v>
      </c>
      <c r="AU139" s="211" t="s">
        <v>22</v>
      </c>
      <c r="AY139" s="210" t="s">
        <v>169</v>
      </c>
      <c r="BK139" s="212">
        <f>SUM(BK140:BK163)</f>
        <v>0</v>
      </c>
    </row>
    <row r="140" s="2" customFormat="1" ht="33" customHeight="1">
      <c r="A140" s="40"/>
      <c r="B140" s="41"/>
      <c r="C140" s="215" t="s">
        <v>223</v>
      </c>
      <c r="D140" s="215" t="s">
        <v>171</v>
      </c>
      <c r="E140" s="216" t="s">
        <v>1582</v>
      </c>
      <c r="F140" s="217" t="s">
        <v>1583</v>
      </c>
      <c r="G140" s="218" t="s">
        <v>127</v>
      </c>
      <c r="H140" s="219">
        <v>3.375</v>
      </c>
      <c r="I140" s="220"/>
      <c r="J140" s="221">
        <f>ROUND(I140*H140,2)</f>
        <v>0</v>
      </c>
      <c r="K140" s="217" t="s">
        <v>175</v>
      </c>
      <c r="L140" s="46"/>
      <c r="M140" s="222" t="s">
        <v>20</v>
      </c>
      <c r="N140" s="223" t="s">
        <v>50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176</v>
      </c>
      <c r="AT140" s="226" t="s">
        <v>171</v>
      </c>
      <c r="AU140" s="226" t="s">
        <v>87</v>
      </c>
      <c r="AY140" s="19" t="s">
        <v>169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176</v>
      </c>
      <c r="BM140" s="226" t="s">
        <v>1584</v>
      </c>
    </row>
    <row r="141" s="2" customFormat="1">
      <c r="A141" s="40"/>
      <c r="B141" s="41"/>
      <c r="C141" s="42"/>
      <c r="D141" s="228" t="s">
        <v>178</v>
      </c>
      <c r="E141" s="42"/>
      <c r="F141" s="229" t="s">
        <v>1585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178</v>
      </c>
      <c r="AU141" s="19" t="s">
        <v>87</v>
      </c>
    </row>
    <row r="142" s="14" customFormat="1">
      <c r="A142" s="14"/>
      <c r="B142" s="244"/>
      <c r="C142" s="245"/>
      <c r="D142" s="235" t="s">
        <v>180</v>
      </c>
      <c r="E142" s="246" t="s">
        <v>20</v>
      </c>
      <c r="F142" s="247" t="s">
        <v>1586</v>
      </c>
      <c r="G142" s="245"/>
      <c r="H142" s="248">
        <v>3.375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180</v>
      </c>
      <c r="AU142" s="254" t="s">
        <v>87</v>
      </c>
      <c r="AV142" s="14" t="s">
        <v>87</v>
      </c>
      <c r="AW142" s="14" t="s">
        <v>182</v>
      </c>
      <c r="AX142" s="14" t="s">
        <v>79</v>
      </c>
      <c r="AY142" s="254" t="s">
        <v>169</v>
      </c>
    </row>
    <row r="143" s="2" customFormat="1" ht="37.8" customHeight="1">
      <c r="A143" s="40"/>
      <c r="B143" s="41"/>
      <c r="C143" s="215" t="s">
        <v>230</v>
      </c>
      <c r="D143" s="215" t="s">
        <v>171</v>
      </c>
      <c r="E143" s="216" t="s">
        <v>1587</v>
      </c>
      <c r="F143" s="217" t="s">
        <v>1588</v>
      </c>
      <c r="G143" s="218" t="s">
        <v>127</v>
      </c>
      <c r="H143" s="219">
        <v>3.2000000000000002</v>
      </c>
      <c r="I143" s="220"/>
      <c r="J143" s="221">
        <f>ROUND(I143*H143,2)</f>
        <v>0</v>
      </c>
      <c r="K143" s="217" t="s">
        <v>175</v>
      </c>
      <c r="L143" s="46"/>
      <c r="M143" s="222" t="s">
        <v>20</v>
      </c>
      <c r="N143" s="223" t="s">
        <v>50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176</v>
      </c>
      <c r="AT143" s="226" t="s">
        <v>171</v>
      </c>
      <c r="AU143" s="226" t="s">
        <v>87</v>
      </c>
      <c r="AY143" s="19" t="s">
        <v>169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22</v>
      </c>
      <c r="BK143" s="227">
        <f>ROUND(I143*H143,2)</f>
        <v>0</v>
      </c>
      <c r="BL143" s="19" t="s">
        <v>176</v>
      </c>
      <c r="BM143" s="226" t="s">
        <v>1589</v>
      </c>
    </row>
    <row r="144" s="2" customFormat="1">
      <c r="A144" s="40"/>
      <c r="B144" s="41"/>
      <c r="C144" s="42"/>
      <c r="D144" s="228" t="s">
        <v>178</v>
      </c>
      <c r="E144" s="42"/>
      <c r="F144" s="229" t="s">
        <v>1590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178</v>
      </c>
      <c r="AU144" s="19" t="s">
        <v>87</v>
      </c>
    </row>
    <row r="145" s="14" customFormat="1">
      <c r="A145" s="14"/>
      <c r="B145" s="244"/>
      <c r="C145" s="245"/>
      <c r="D145" s="235" t="s">
        <v>180</v>
      </c>
      <c r="E145" s="246" t="s">
        <v>20</v>
      </c>
      <c r="F145" s="247" t="s">
        <v>1591</v>
      </c>
      <c r="G145" s="245"/>
      <c r="H145" s="248">
        <v>3.2000000000000002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180</v>
      </c>
      <c r="AU145" s="254" t="s">
        <v>87</v>
      </c>
      <c r="AV145" s="14" t="s">
        <v>87</v>
      </c>
      <c r="AW145" s="14" t="s">
        <v>182</v>
      </c>
      <c r="AX145" s="14" t="s">
        <v>79</v>
      </c>
      <c r="AY145" s="254" t="s">
        <v>169</v>
      </c>
    </row>
    <row r="146" s="2" customFormat="1" ht="33" customHeight="1">
      <c r="A146" s="40"/>
      <c r="B146" s="41"/>
      <c r="C146" s="215" t="s">
        <v>27</v>
      </c>
      <c r="D146" s="215" t="s">
        <v>171</v>
      </c>
      <c r="E146" s="216" t="s">
        <v>1592</v>
      </c>
      <c r="F146" s="217" t="s">
        <v>1593</v>
      </c>
      <c r="G146" s="218" t="s">
        <v>174</v>
      </c>
      <c r="H146" s="219">
        <v>0.20300000000000001</v>
      </c>
      <c r="I146" s="220"/>
      <c r="J146" s="221">
        <f>ROUND(I146*H146,2)</f>
        <v>0</v>
      </c>
      <c r="K146" s="217" t="s">
        <v>175</v>
      </c>
      <c r="L146" s="46"/>
      <c r="M146" s="222" t="s">
        <v>20</v>
      </c>
      <c r="N146" s="223" t="s">
        <v>50</v>
      </c>
      <c r="O146" s="86"/>
      <c r="P146" s="224">
        <f>O146*H146</f>
        <v>0</v>
      </c>
      <c r="Q146" s="224">
        <v>2.5018699999999998</v>
      </c>
      <c r="R146" s="224">
        <f>Q146*H146</f>
        <v>0.50787961000000004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176</v>
      </c>
      <c r="AT146" s="226" t="s">
        <v>171</v>
      </c>
      <c r="AU146" s="226" t="s">
        <v>87</v>
      </c>
      <c r="AY146" s="19" t="s">
        <v>169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22</v>
      </c>
      <c r="BK146" s="227">
        <f>ROUND(I146*H146,2)</f>
        <v>0</v>
      </c>
      <c r="BL146" s="19" t="s">
        <v>176</v>
      </c>
      <c r="BM146" s="226" t="s">
        <v>1594</v>
      </c>
    </row>
    <row r="147" s="2" customFormat="1">
      <c r="A147" s="40"/>
      <c r="B147" s="41"/>
      <c r="C147" s="42"/>
      <c r="D147" s="228" t="s">
        <v>178</v>
      </c>
      <c r="E147" s="42"/>
      <c r="F147" s="229" t="s">
        <v>1595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178</v>
      </c>
      <c r="AU147" s="19" t="s">
        <v>87</v>
      </c>
    </row>
    <row r="148" s="14" customFormat="1">
      <c r="A148" s="14"/>
      <c r="B148" s="244"/>
      <c r="C148" s="245"/>
      <c r="D148" s="235" t="s">
        <v>180</v>
      </c>
      <c r="E148" s="246" t="s">
        <v>20</v>
      </c>
      <c r="F148" s="247" t="s">
        <v>1596</v>
      </c>
      <c r="G148" s="245"/>
      <c r="H148" s="248">
        <v>0.20304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180</v>
      </c>
      <c r="AU148" s="254" t="s">
        <v>87</v>
      </c>
      <c r="AV148" s="14" t="s">
        <v>87</v>
      </c>
      <c r="AW148" s="14" t="s">
        <v>182</v>
      </c>
      <c r="AX148" s="14" t="s">
        <v>79</v>
      </c>
      <c r="AY148" s="254" t="s">
        <v>169</v>
      </c>
    </row>
    <row r="149" s="15" customFormat="1">
      <c r="A149" s="15"/>
      <c r="B149" s="255"/>
      <c r="C149" s="256"/>
      <c r="D149" s="235" t="s">
        <v>180</v>
      </c>
      <c r="E149" s="257" t="s">
        <v>20</v>
      </c>
      <c r="F149" s="258" t="s">
        <v>184</v>
      </c>
      <c r="G149" s="256"/>
      <c r="H149" s="259">
        <v>0.20304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180</v>
      </c>
      <c r="AU149" s="265" t="s">
        <v>87</v>
      </c>
      <c r="AV149" s="15" t="s">
        <v>176</v>
      </c>
      <c r="AW149" s="15" t="s">
        <v>182</v>
      </c>
      <c r="AX149" s="15" t="s">
        <v>22</v>
      </c>
      <c r="AY149" s="265" t="s">
        <v>169</v>
      </c>
    </row>
    <row r="150" s="2" customFormat="1" ht="33" customHeight="1">
      <c r="A150" s="40"/>
      <c r="B150" s="41"/>
      <c r="C150" s="215" t="s">
        <v>244</v>
      </c>
      <c r="D150" s="215" t="s">
        <v>171</v>
      </c>
      <c r="E150" s="216" t="s">
        <v>1597</v>
      </c>
      <c r="F150" s="217" t="s">
        <v>1598</v>
      </c>
      <c r="G150" s="218" t="s">
        <v>174</v>
      </c>
      <c r="H150" s="219">
        <v>0.50800000000000001</v>
      </c>
      <c r="I150" s="220"/>
      <c r="J150" s="221">
        <f>ROUND(I150*H150,2)</f>
        <v>0</v>
      </c>
      <c r="K150" s="217" t="s">
        <v>175</v>
      </c>
      <c r="L150" s="46"/>
      <c r="M150" s="222" t="s">
        <v>20</v>
      </c>
      <c r="N150" s="223" t="s">
        <v>50</v>
      </c>
      <c r="O150" s="86"/>
      <c r="P150" s="224">
        <f>O150*H150</f>
        <v>0</v>
      </c>
      <c r="Q150" s="224">
        <v>2.3010199999999998</v>
      </c>
      <c r="R150" s="224">
        <f>Q150*H150</f>
        <v>1.16891816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176</v>
      </c>
      <c r="AT150" s="226" t="s">
        <v>171</v>
      </c>
      <c r="AU150" s="226" t="s">
        <v>87</v>
      </c>
      <c r="AY150" s="19" t="s">
        <v>169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22</v>
      </c>
      <c r="BK150" s="227">
        <f>ROUND(I150*H150,2)</f>
        <v>0</v>
      </c>
      <c r="BL150" s="19" t="s">
        <v>176</v>
      </c>
      <c r="BM150" s="226" t="s">
        <v>1599</v>
      </c>
    </row>
    <row r="151" s="2" customFormat="1">
      <c r="A151" s="40"/>
      <c r="B151" s="41"/>
      <c r="C151" s="42"/>
      <c r="D151" s="228" t="s">
        <v>178</v>
      </c>
      <c r="E151" s="42"/>
      <c r="F151" s="229" t="s">
        <v>1600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178</v>
      </c>
      <c r="AU151" s="19" t="s">
        <v>87</v>
      </c>
    </row>
    <row r="152" s="14" customFormat="1">
      <c r="A152" s="14"/>
      <c r="B152" s="244"/>
      <c r="C152" s="245"/>
      <c r="D152" s="235" t="s">
        <v>180</v>
      </c>
      <c r="E152" s="246" t="s">
        <v>20</v>
      </c>
      <c r="F152" s="247" t="s">
        <v>1601</v>
      </c>
      <c r="G152" s="245"/>
      <c r="H152" s="248">
        <v>0.50760000000000005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180</v>
      </c>
      <c r="AU152" s="254" t="s">
        <v>87</v>
      </c>
      <c r="AV152" s="14" t="s">
        <v>87</v>
      </c>
      <c r="AW152" s="14" t="s">
        <v>182</v>
      </c>
      <c r="AX152" s="14" t="s">
        <v>79</v>
      </c>
      <c r="AY152" s="254" t="s">
        <v>169</v>
      </c>
    </row>
    <row r="153" s="15" customFormat="1">
      <c r="A153" s="15"/>
      <c r="B153" s="255"/>
      <c r="C153" s="256"/>
      <c r="D153" s="235" t="s">
        <v>180</v>
      </c>
      <c r="E153" s="257" t="s">
        <v>20</v>
      </c>
      <c r="F153" s="258" t="s">
        <v>184</v>
      </c>
      <c r="G153" s="256"/>
      <c r="H153" s="259">
        <v>0.50760000000000005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180</v>
      </c>
      <c r="AU153" s="265" t="s">
        <v>87</v>
      </c>
      <c r="AV153" s="15" t="s">
        <v>176</v>
      </c>
      <c r="AW153" s="15" t="s">
        <v>182</v>
      </c>
      <c r="AX153" s="15" t="s">
        <v>22</v>
      </c>
      <c r="AY153" s="265" t="s">
        <v>169</v>
      </c>
    </row>
    <row r="154" s="2" customFormat="1" ht="44.25" customHeight="1">
      <c r="A154" s="40"/>
      <c r="B154" s="41"/>
      <c r="C154" s="215" t="s">
        <v>8</v>
      </c>
      <c r="D154" s="215" t="s">
        <v>171</v>
      </c>
      <c r="E154" s="216" t="s">
        <v>1602</v>
      </c>
      <c r="F154" s="217" t="s">
        <v>1603</v>
      </c>
      <c r="G154" s="218" t="s">
        <v>174</v>
      </c>
      <c r="H154" s="219">
        <v>0.20300000000000001</v>
      </c>
      <c r="I154" s="220"/>
      <c r="J154" s="221">
        <f>ROUND(I154*H154,2)</f>
        <v>0</v>
      </c>
      <c r="K154" s="217" t="s">
        <v>175</v>
      </c>
      <c r="L154" s="46"/>
      <c r="M154" s="222" t="s">
        <v>20</v>
      </c>
      <c r="N154" s="223" t="s">
        <v>50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176</v>
      </c>
      <c r="AT154" s="226" t="s">
        <v>171</v>
      </c>
      <c r="AU154" s="226" t="s">
        <v>87</v>
      </c>
      <c r="AY154" s="19" t="s">
        <v>169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22</v>
      </c>
      <c r="BK154" s="227">
        <f>ROUND(I154*H154,2)</f>
        <v>0</v>
      </c>
      <c r="BL154" s="19" t="s">
        <v>176</v>
      </c>
      <c r="BM154" s="226" t="s">
        <v>1604</v>
      </c>
    </row>
    <row r="155" s="2" customFormat="1">
      <c r="A155" s="40"/>
      <c r="B155" s="41"/>
      <c r="C155" s="42"/>
      <c r="D155" s="228" t="s">
        <v>178</v>
      </c>
      <c r="E155" s="42"/>
      <c r="F155" s="229" t="s">
        <v>1605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178</v>
      </c>
      <c r="AU155" s="19" t="s">
        <v>87</v>
      </c>
    </row>
    <row r="156" s="2" customFormat="1" ht="44.25" customHeight="1">
      <c r="A156" s="40"/>
      <c r="B156" s="41"/>
      <c r="C156" s="215" t="s">
        <v>256</v>
      </c>
      <c r="D156" s="215" t="s">
        <v>171</v>
      </c>
      <c r="E156" s="216" t="s">
        <v>1260</v>
      </c>
      <c r="F156" s="217" t="s">
        <v>1261</v>
      </c>
      <c r="G156" s="218" t="s">
        <v>174</v>
      </c>
      <c r="H156" s="219">
        <v>0.50800000000000001</v>
      </c>
      <c r="I156" s="220"/>
      <c r="J156" s="221">
        <f>ROUND(I156*H156,2)</f>
        <v>0</v>
      </c>
      <c r="K156" s="217" t="s">
        <v>175</v>
      </c>
      <c r="L156" s="46"/>
      <c r="M156" s="222" t="s">
        <v>20</v>
      </c>
      <c r="N156" s="223" t="s">
        <v>50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176</v>
      </c>
      <c r="AT156" s="226" t="s">
        <v>171</v>
      </c>
      <c r="AU156" s="226" t="s">
        <v>87</v>
      </c>
      <c r="AY156" s="19" t="s">
        <v>169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22</v>
      </c>
      <c r="BK156" s="227">
        <f>ROUND(I156*H156,2)</f>
        <v>0</v>
      </c>
      <c r="BL156" s="19" t="s">
        <v>176</v>
      </c>
      <c r="BM156" s="226" t="s">
        <v>1606</v>
      </c>
    </row>
    <row r="157" s="2" customFormat="1">
      <c r="A157" s="40"/>
      <c r="B157" s="41"/>
      <c r="C157" s="42"/>
      <c r="D157" s="228" t="s">
        <v>178</v>
      </c>
      <c r="E157" s="42"/>
      <c r="F157" s="229" t="s">
        <v>1263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178</v>
      </c>
      <c r="AU157" s="19" t="s">
        <v>87</v>
      </c>
    </row>
    <row r="158" s="2" customFormat="1" ht="21.75" customHeight="1">
      <c r="A158" s="40"/>
      <c r="B158" s="41"/>
      <c r="C158" s="215" t="s">
        <v>266</v>
      </c>
      <c r="D158" s="215" t="s">
        <v>171</v>
      </c>
      <c r="E158" s="216" t="s">
        <v>1266</v>
      </c>
      <c r="F158" s="217" t="s">
        <v>1267</v>
      </c>
      <c r="G158" s="218" t="s">
        <v>324</v>
      </c>
      <c r="H158" s="219">
        <v>0.025999999999999999</v>
      </c>
      <c r="I158" s="220"/>
      <c r="J158" s="221">
        <f>ROUND(I158*H158,2)</f>
        <v>0</v>
      </c>
      <c r="K158" s="217" t="s">
        <v>175</v>
      </c>
      <c r="L158" s="46"/>
      <c r="M158" s="222" t="s">
        <v>20</v>
      </c>
      <c r="N158" s="223" t="s">
        <v>50</v>
      </c>
      <c r="O158" s="86"/>
      <c r="P158" s="224">
        <f>O158*H158</f>
        <v>0</v>
      </c>
      <c r="Q158" s="224">
        <v>1.06277</v>
      </c>
      <c r="R158" s="224">
        <f>Q158*H158</f>
        <v>0.02763202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176</v>
      </c>
      <c r="AT158" s="226" t="s">
        <v>171</v>
      </c>
      <c r="AU158" s="226" t="s">
        <v>87</v>
      </c>
      <c r="AY158" s="19" t="s">
        <v>169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22</v>
      </c>
      <c r="BK158" s="227">
        <f>ROUND(I158*H158,2)</f>
        <v>0</v>
      </c>
      <c r="BL158" s="19" t="s">
        <v>176</v>
      </c>
      <c r="BM158" s="226" t="s">
        <v>1607</v>
      </c>
    </row>
    <row r="159" s="2" customFormat="1">
      <c r="A159" s="40"/>
      <c r="B159" s="41"/>
      <c r="C159" s="42"/>
      <c r="D159" s="228" t="s">
        <v>178</v>
      </c>
      <c r="E159" s="42"/>
      <c r="F159" s="229" t="s">
        <v>1269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178</v>
      </c>
      <c r="AU159" s="19" t="s">
        <v>87</v>
      </c>
    </row>
    <row r="160" s="13" customFormat="1">
      <c r="A160" s="13"/>
      <c r="B160" s="233"/>
      <c r="C160" s="234"/>
      <c r="D160" s="235" t="s">
        <v>180</v>
      </c>
      <c r="E160" s="236" t="s">
        <v>20</v>
      </c>
      <c r="F160" s="237" t="s">
        <v>1608</v>
      </c>
      <c r="G160" s="234"/>
      <c r="H160" s="236" t="s">
        <v>20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180</v>
      </c>
      <c r="AU160" s="243" t="s">
        <v>87</v>
      </c>
      <c r="AV160" s="13" t="s">
        <v>22</v>
      </c>
      <c r="AW160" s="13" t="s">
        <v>182</v>
      </c>
      <c r="AX160" s="13" t="s">
        <v>79</v>
      </c>
      <c r="AY160" s="243" t="s">
        <v>169</v>
      </c>
    </row>
    <row r="161" s="14" customFormat="1">
      <c r="A161" s="14"/>
      <c r="B161" s="244"/>
      <c r="C161" s="245"/>
      <c r="D161" s="235" t="s">
        <v>180</v>
      </c>
      <c r="E161" s="246" t="s">
        <v>20</v>
      </c>
      <c r="F161" s="247" t="s">
        <v>1609</v>
      </c>
      <c r="G161" s="245"/>
      <c r="H161" s="248">
        <v>0.012859199999999999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180</v>
      </c>
      <c r="AU161" s="254" t="s">
        <v>87</v>
      </c>
      <c r="AV161" s="14" t="s">
        <v>87</v>
      </c>
      <c r="AW161" s="14" t="s">
        <v>182</v>
      </c>
      <c r="AX161" s="14" t="s">
        <v>79</v>
      </c>
      <c r="AY161" s="254" t="s">
        <v>169</v>
      </c>
    </row>
    <row r="162" s="14" customFormat="1">
      <c r="A162" s="14"/>
      <c r="B162" s="244"/>
      <c r="C162" s="245"/>
      <c r="D162" s="235" t="s">
        <v>180</v>
      </c>
      <c r="E162" s="246" t="s">
        <v>20</v>
      </c>
      <c r="F162" s="247" t="s">
        <v>1610</v>
      </c>
      <c r="G162" s="245"/>
      <c r="H162" s="248">
        <v>0.012859199999999999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180</v>
      </c>
      <c r="AU162" s="254" t="s">
        <v>87</v>
      </c>
      <c r="AV162" s="14" t="s">
        <v>87</v>
      </c>
      <c r="AW162" s="14" t="s">
        <v>182</v>
      </c>
      <c r="AX162" s="14" t="s">
        <v>79</v>
      </c>
      <c r="AY162" s="254" t="s">
        <v>169</v>
      </c>
    </row>
    <row r="163" s="15" customFormat="1">
      <c r="A163" s="15"/>
      <c r="B163" s="255"/>
      <c r="C163" s="256"/>
      <c r="D163" s="235" t="s">
        <v>180</v>
      </c>
      <c r="E163" s="257" t="s">
        <v>20</v>
      </c>
      <c r="F163" s="258" t="s">
        <v>184</v>
      </c>
      <c r="G163" s="256"/>
      <c r="H163" s="259">
        <v>0.025718399999999999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180</v>
      </c>
      <c r="AU163" s="265" t="s">
        <v>87</v>
      </c>
      <c r="AV163" s="15" t="s">
        <v>176</v>
      </c>
      <c r="AW163" s="15" t="s">
        <v>182</v>
      </c>
      <c r="AX163" s="15" t="s">
        <v>22</v>
      </c>
      <c r="AY163" s="265" t="s">
        <v>169</v>
      </c>
    </row>
    <row r="164" s="12" customFormat="1" ht="22.8" customHeight="1">
      <c r="A164" s="12"/>
      <c r="B164" s="199"/>
      <c r="C164" s="200"/>
      <c r="D164" s="201" t="s">
        <v>78</v>
      </c>
      <c r="E164" s="213" t="s">
        <v>230</v>
      </c>
      <c r="F164" s="213" t="s">
        <v>265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SUM(P165:P174)</f>
        <v>0</v>
      </c>
      <c r="Q164" s="207"/>
      <c r="R164" s="208">
        <f>SUM(R165:R174)</f>
        <v>0.00050319999999999998</v>
      </c>
      <c r="S164" s="207"/>
      <c r="T164" s="209">
        <f>SUM(T165:T174)</f>
        <v>0.109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22</v>
      </c>
      <c r="AT164" s="211" t="s">
        <v>78</v>
      </c>
      <c r="AU164" s="211" t="s">
        <v>22</v>
      </c>
      <c r="AY164" s="210" t="s">
        <v>169</v>
      </c>
      <c r="BK164" s="212">
        <f>SUM(BK165:BK174)</f>
        <v>0</v>
      </c>
    </row>
    <row r="165" s="2" customFormat="1" ht="37.8" customHeight="1">
      <c r="A165" s="40"/>
      <c r="B165" s="41"/>
      <c r="C165" s="215" t="s">
        <v>273</v>
      </c>
      <c r="D165" s="215" t="s">
        <v>171</v>
      </c>
      <c r="E165" s="216" t="s">
        <v>287</v>
      </c>
      <c r="F165" s="217" t="s">
        <v>288</v>
      </c>
      <c r="G165" s="218" t="s">
        <v>127</v>
      </c>
      <c r="H165" s="219">
        <v>2.96</v>
      </c>
      <c r="I165" s="220"/>
      <c r="J165" s="221">
        <f>ROUND(I165*H165,2)</f>
        <v>0</v>
      </c>
      <c r="K165" s="217" t="s">
        <v>175</v>
      </c>
      <c r="L165" s="46"/>
      <c r="M165" s="222" t="s">
        <v>20</v>
      </c>
      <c r="N165" s="223" t="s">
        <v>50</v>
      </c>
      <c r="O165" s="86"/>
      <c r="P165" s="224">
        <f>O165*H165</f>
        <v>0</v>
      </c>
      <c r="Q165" s="224">
        <v>0.00012999999999999999</v>
      </c>
      <c r="R165" s="224">
        <f>Q165*H165</f>
        <v>0.00038479999999999997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176</v>
      </c>
      <c r="AT165" s="226" t="s">
        <v>171</v>
      </c>
      <c r="AU165" s="226" t="s">
        <v>87</v>
      </c>
      <c r="AY165" s="19" t="s">
        <v>169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22</v>
      </c>
      <c r="BK165" s="227">
        <f>ROUND(I165*H165,2)</f>
        <v>0</v>
      </c>
      <c r="BL165" s="19" t="s">
        <v>176</v>
      </c>
      <c r="BM165" s="226" t="s">
        <v>1611</v>
      </c>
    </row>
    <row r="166" s="2" customFormat="1">
      <c r="A166" s="40"/>
      <c r="B166" s="41"/>
      <c r="C166" s="42"/>
      <c r="D166" s="228" t="s">
        <v>178</v>
      </c>
      <c r="E166" s="42"/>
      <c r="F166" s="229" t="s">
        <v>290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178</v>
      </c>
      <c r="AU166" s="19" t="s">
        <v>87</v>
      </c>
    </row>
    <row r="167" s="14" customFormat="1">
      <c r="A167" s="14"/>
      <c r="B167" s="244"/>
      <c r="C167" s="245"/>
      <c r="D167" s="235" t="s">
        <v>180</v>
      </c>
      <c r="E167" s="246" t="s">
        <v>20</v>
      </c>
      <c r="F167" s="247" t="s">
        <v>1612</v>
      </c>
      <c r="G167" s="245"/>
      <c r="H167" s="248">
        <v>2.96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180</v>
      </c>
      <c r="AU167" s="254" t="s">
        <v>87</v>
      </c>
      <c r="AV167" s="14" t="s">
        <v>87</v>
      </c>
      <c r="AW167" s="14" t="s">
        <v>182</v>
      </c>
      <c r="AX167" s="14" t="s">
        <v>79</v>
      </c>
      <c r="AY167" s="254" t="s">
        <v>169</v>
      </c>
    </row>
    <row r="168" s="2" customFormat="1" ht="37.8" customHeight="1">
      <c r="A168" s="40"/>
      <c r="B168" s="41"/>
      <c r="C168" s="215" t="s">
        <v>279</v>
      </c>
      <c r="D168" s="215" t="s">
        <v>171</v>
      </c>
      <c r="E168" s="216" t="s">
        <v>1613</v>
      </c>
      <c r="F168" s="217" t="s">
        <v>1614</v>
      </c>
      <c r="G168" s="218" t="s">
        <v>127</v>
      </c>
      <c r="H168" s="219">
        <v>2.96</v>
      </c>
      <c r="I168" s="220"/>
      <c r="J168" s="221">
        <f>ROUND(I168*H168,2)</f>
        <v>0</v>
      </c>
      <c r="K168" s="217" t="s">
        <v>175</v>
      </c>
      <c r="L168" s="46"/>
      <c r="M168" s="222" t="s">
        <v>20</v>
      </c>
      <c r="N168" s="223" t="s">
        <v>50</v>
      </c>
      <c r="O168" s="86"/>
      <c r="P168" s="224">
        <f>O168*H168</f>
        <v>0</v>
      </c>
      <c r="Q168" s="224">
        <v>4.0000000000000003E-05</v>
      </c>
      <c r="R168" s="224">
        <f>Q168*H168</f>
        <v>0.00011840000000000001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176</v>
      </c>
      <c r="AT168" s="226" t="s">
        <v>171</v>
      </c>
      <c r="AU168" s="226" t="s">
        <v>87</v>
      </c>
      <c r="AY168" s="19" t="s">
        <v>169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22</v>
      </c>
      <c r="BK168" s="227">
        <f>ROUND(I168*H168,2)</f>
        <v>0</v>
      </c>
      <c r="BL168" s="19" t="s">
        <v>176</v>
      </c>
      <c r="BM168" s="226" t="s">
        <v>1615</v>
      </c>
    </row>
    <row r="169" s="2" customFormat="1">
      <c r="A169" s="40"/>
      <c r="B169" s="41"/>
      <c r="C169" s="42"/>
      <c r="D169" s="228" t="s">
        <v>178</v>
      </c>
      <c r="E169" s="42"/>
      <c r="F169" s="229" t="s">
        <v>1616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178</v>
      </c>
      <c r="AU169" s="19" t="s">
        <v>87</v>
      </c>
    </row>
    <row r="170" s="14" customFormat="1">
      <c r="A170" s="14"/>
      <c r="B170" s="244"/>
      <c r="C170" s="245"/>
      <c r="D170" s="235" t="s">
        <v>180</v>
      </c>
      <c r="E170" s="246" t="s">
        <v>20</v>
      </c>
      <c r="F170" s="247" t="s">
        <v>1612</v>
      </c>
      <c r="G170" s="245"/>
      <c r="H170" s="248">
        <v>2.96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180</v>
      </c>
      <c r="AU170" s="254" t="s">
        <v>87</v>
      </c>
      <c r="AV170" s="14" t="s">
        <v>87</v>
      </c>
      <c r="AW170" s="14" t="s">
        <v>182</v>
      </c>
      <c r="AX170" s="14" t="s">
        <v>79</v>
      </c>
      <c r="AY170" s="254" t="s">
        <v>169</v>
      </c>
    </row>
    <row r="171" s="2" customFormat="1" ht="24.15" customHeight="1">
      <c r="A171" s="40"/>
      <c r="B171" s="41"/>
      <c r="C171" s="215" t="s">
        <v>286</v>
      </c>
      <c r="D171" s="215" t="s">
        <v>171</v>
      </c>
      <c r="E171" s="216" t="s">
        <v>1617</v>
      </c>
      <c r="F171" s="217" t="s">
        <v>1618</v>
      </c>
      <c r="G171" s="218" t="s">
        <v>440</v>
      </c>
      <c r="H171" s="219">
        <v>1</v>
      </c>
      <c r="I171" s="220"/>
      <c r="J171" s="221">
        <f>ROUND(I171*H171,2)</f>
        <v>0</v>
      </c>
      <c r="K171" s="217" t="s">
        <v>175</v>
      </c>
      <c r="L171" s="46"/>
      <c r="M171" s="222" t="s">
        <v>20</v>
      </c>
      <c r="N171" s="223" t="s">
        <v>50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0.109</v>
      </c>
      <c r="T171" s="225">
        <f>S171*H171</f>
        <v>0.109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176</v>
      </c>
      <c r="AT171" s="226" t="s">
        <v>171</v>
      </c>
      <c r="AU171" s="226" t="s">
        <v>87</v>
      </c>
      <c r="AY171" s="19" t="s">
        <v>169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22</v>
      </c>
      <c r="BK171" s="227">
        <f>ROUND(I171*H171,2)</f>
        <v>0</v>
      </c>
      <c r="BL171" s="19" t="s">
        <v>176</v>
      </c>
      <c r="BM171" s="226" t="s">
        <v>1619</v>
      </c>
    </row>
    <row r="172" s="2" customFormat="1">
      <c r="A172" s="40"/>
      <c r="B172" s="41"/>
      <c r="C172" s="42"/>
      <c r="D172" s="228" t="s">
        <v>178</v>
      </c>
      <c r="E172" s="42"/>
      <c r="F172" s="229" t="s">
        <v>1620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178</v>
      </c>
      <c r="AU172" s="19" t="s">
        <v>87</v>
      </c>
    </row>
    <row r="173" s="14" customFormat="1">
      <c r="A173" s="14"/>
      <c r="B173" s="244"/>
      <c r="C173" s="245"/>
      <c r="D173" s="235" t="s">
        <v>180</v>
      </c>
      <c r="E173" s="246" t="s">
        <v>20</v>
      </c>
      <c r="F173" s="247" t="s">
        <v>1621</v>
      </c>
      <c r="G173" s="245"/>
      <c r="H173" s="248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180</v>
      </c>
      <c r="AU173" s="254" t="s">
        <v>87</v>
      </c>
      <c r="AV173" s="14" t="s">
        <v>87</v>
      </c>
      <c r="AW173" s="14" t="s">
        <v>182</v>
      </c>
      <c r="AX173" s="14" t="s">
        <v>79</v>
      </c>
      <c r="AY173" s="254" t="s">
        <v>169</v>
      </c>
    </row>
    <row r="174" s="15" customFormat="1">
      <c r="A174" s="15"/>
      <c r="B174" s="255"/>
      <c r="C174" s="256"/>
      <c r="D174" s="235" t="s">
        <v>180</v>
      </c>
      <c r="E174" s="257" t="s">
        <v>20</v>
      </c>
      <c r="F174" s="258" t="s">
        <v>184</v>
      </c>
      <c r="G174" s="256"/>
      <c r="H174" s="259">
        <v>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180</v>
      </c>
      <c r="AU174" s="265" t="s">
        <v>87</v>
      </c>
      <c r="AV174" s="15" t="s">
        <v>176</v>
      </c>
      <c r="AW174" s="15" t="s">
        <v>182</v>
      </c>
      <c r="AX174" s="15" t="s">
        <v>22</v>
      </c>
      <c r="AY174" s="265" t="s">
        <v>169</v>
      </c>
    </row>
    <row r="175" s="12" customFormat="1" ht="22.8" customHeight="1">
      <c r="A175" s="12"/>
      <c r="B175" s="199"/>
      <c r="C175" s="200"/>
      <c r="D175" s="201" t="s">
        <v>78</v>
      </c>
      <c r="E175" s="213" t="s">
        <v>349</v>
      </c>
      <c r="F175" s="213" t="s">
        <v>350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SUM(P176:P177)</f>
        <v>0</v>
      </c>
      <c r="Q175" s="207"/>
      <c r="R175" s="208">
        <f>SUM(R176:R177)</f>
        <v>0</v>
      </c>
      <c r="S175" s="207"/>
      <c r="T175" s="20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22</v>
      </c>
      <c r="AT175" s="211" t="s">
        <v>78</v>
      </c>
      <c r="AU175" s="211" t="s">
        <v>22</v>
      </c>
      <c r="AY175" s="210" t="s">
        <v>169</v>
      </c>
      <c r="BK175" s="212">
        <f>SUM(BK176:BK177)</f>
        <v>0</v>
      </c>
    </row>
    <row r="176" s="2" customFormat="1" ht="49.05" customHeight="1">
      <c r="A176" s="40"/>
      <c r="B176" s="41"/>
      <c r="C176" s="215" t="s">
        <v>292</v>
      </c>
      <c r="D176" s="215" t="s">
        <v>171</v>
      </c>
      <c r="E176" s="216" t="s">
        <v>352</v>
      </c>
      <c r="F176" s="217" t="s">
        <v>353</v>
      </c>
      <c r="G176" s="218" t="s">
        <v>324</v>
      </c>
      <c r="H176" s="219">
        <v>240.52199999999999</v>
      </c>
      <c r="I176" s="220"/>
      <c r="J176" s="221">
        <f>ROUND(I176*H176,2)</f>
        <v>0</v>
      </c>
      <c r="K176" s="217" t="s">
        <v>175</v>
      </c>
      <c r="L176" s="46"/>
      <c r="M176" s="222" t="s">
        <v>20</v>
      </c>
      <c r="N176" s="223" t="s">
        <v>50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176</v>
      </c>
      <c r="AT176" s="226" t="s">
        <v>171</v>
      </c>
      <c r="AU176" s="226" t="s">
        <v>87</v>
      </c>
      <c r="AY176" s="19" t="s">
        <v>169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22</v>
      </c>
      <c r="BK176" s="227">
        <f>ROUND(I176*H176,2)</f>
        <v>0</v>
      </c>
      <c r="BL176" s="19" t="s">
        <v>176</v>
      </c>
      <c r="BM176" s="226" t="s">
        <v>1622</v>
      </c>
    </row>
    <row r="177" s="2" customFormat="1">
      <c r="A177" s="40"/>
      <c r="B177" s="41"/>
      <c r="C177" s="42"/>
      <c r="D177" s="228" t="s">
        <v>178</v>
      </c>
      <c r="E177" s="42"/>
      <c r="F177" s="229" t="s">
        <v>355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178</v>
      </c>
      <c r="AU177" s="19" t="s">
        <v>87</v>
      </c>
    </row>
    <row r="178" s="12" customFormat="1" ht="25.92" customHeight="1">
      <c r="A178" s="12"/>
      <c r="B178" s="199"/>
      <c r="C178" s="200"/>
      <c r="D178" s="201" t="s">
        <v>78</v>
      </c>
      <c r="E178" s="202" t="s">
        <v>361</v>
      </c>
      <c r="F178" s="202" t="s">
        <v>362</v>
      </c>
      <c r="G178" s="200"/>
      <c r="H178" s="200"/>
      <c r="I178" s="203"/>
      <c r="J178" s="204">
        <f>BK178</f>
        <v>0</v>
      </c>
      <c r="K178" s="200"/>
      <c r="L178" s="205"/>
      <c r="M178" s="206"/>
      <c r="N178" s="207"/>
      <c r="O178" s="207"/>
      <c r="P178" s="208">
        <f>P179+P204+P214+P225</f>
        <v>0</v>
      </c>
      <c r="Q178" s="207"/>
      <c r="R178" s="208">
        <f>R179+R204+R214+R225</f>
        <v>0.057195250000000003</v>
      </c>
      <c r="S178" s="207"/>
      <c r="T178" s="209">
        <f>T179+T204+T214+T225</f>
        <v>0.012703359999999999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87</v>
      </c>
      <c r="AT178" s="211" t="s">
        <v>78</v>
      </c>
      <c r="AU178" s="211" t="s">
        <v>79</v>
      </c>
      <c r="AY178" s="210" t="s">
        <v>169</v>
      </c>
      <c r="BK178" s="212">
        <f>BK179+BK204+BK214+BK225</f>
        <v>0</v>
      </c>
    </row>
    <row r="179" s="12" customFormat="1" ht="22.8" customHeight="1">
      <c r="A179" s="12"/>
      <c r="B179" s="199"/>
      <c r="C179" s="200"/>
      <c r="D179" s="201" t="s">
        <v>78</v>
      </c>
      <c r="E179" s="213" t="s">
        <v>363</v>
      </c>
      <c r="F179" s="213" t="s">
        <v>364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SUM(P180:P203)</f>
        <v>0</v>
      </c>
      <c r="Q179" s="207"/>
      <c r="R179" s="208">
        <f>SUM(R180:R203)</f>
        <v>0.0040332900000000001</v>
      </c>
      <c r="S179" s="207"/>
      <c r="T179" s="209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87</v>
      </c>
      <c r="AT179" s="211" t="s">
        <v>78</v>
      </c>
      <c r="AU179" s="211" t="s">
        <v>22</v>
      </c>
      <c r="AY179" s="210" t="s">
        <v>169</v>
      </c>
      <c r="BK179" s="212">
        <f>SUM(BK180:BK203)</f>
        <v>0</v>
      </c>
    </row>
    <row r="180" s="2" customFormat="1" ht="33" customHeight="1">
      <c r="A180" s="40"/>
      <c r="B180" s="41"/>
      <c r="C180" s="215" t="s">
        <v>300</v>
      </c>
      <c r="D180" s="215" t="s">
        <v>171</v>
      </c>
      <c r="E180" s="216" t="s">
        <v>1623</v>
      </c>
      <c r="F180" s="217" t="s">
        <v>1624</v>
      </c>
      <c r="G180" s="218" t="s">
        <v>127</v>
      </c>
      <c r="H180" s="219">
        <v>3.3839999999999999</v>
      </c>
      <c r="I180" s="220"/>
      <c r="J180" s="221">
        <f>ROUND(I180*H180,2)</f>
        <v>0</v>
      </c>
      <c r="K180" s="217" t="s">
        <v>175</v>
      </c>
      <c r="L180" s="46"/>
      <c r="M180" s="222" t="s">
        <v>20</v>
      </c>
      <c r="N180" s="223" t="s">
        <v>50</v>
      </c>
      <c r="O180" s="86"/>
      <c r="P180" s="224">
        <f>O180*H180</f>
        <v>0</v>
      </c>
      <c r="Q180" s="224">
        <v>3.0000000000000001E-05</v>
      </c>
      <c r="R180" s="224">
        <f>Q180*H180</f>
        <v>0.00010152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279</v>
      </c>
      <c r="AT180" s="226" t="s">
        <v>171</v>
      </c>
      <c r="AU180" s="226" t="s">
        <v>87</v>
      </c>
      <c r="AY180" s="19" t="s">
        <v>169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22</v>
      </c>
      <c r="BK180" s="227">
        <f>ROUND(I180*H180,2)</f>
        <v>0</v>
      </c>
      <c r="BL180" s="19" t="s">
        <v>279</v>
      </c>
      <c r="BM180" s="226" t="s">
        <v>1625</v>
      </c>
    </row>
    <row r="181" s="2" customFormat="1">
      <c r="A181" s="40"/>
      <c r="B181" s="41"/>
      <c r="C181" s="42"/>
      <c r="D181" s="228" t="s">
        <v>178</v>
      </c>
      <c r="E181" s="42"/>
      <c r="F181" s="229" t="s">
        <v>1626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178</v>
      </c>
      <c r="AU181" s="19" t="s">
        <v>87</v>
      </c>
    </row>
    <row r="182" s="14" customFormat="1">
      <c r="A182" s="14"/>
      <c r="B182" s="244"/>
      <c r="C182" s="245"/>
      <c r="D182" s="235" t="s">
        <v>180</v>
      </c>
      <c r="E182" s="246" t="s">
        <v>20</v>
      </c>
      <c r="F182" s="247" t="s">
        <v>1627</v>
      </c>
      <c r="G182" s="245"/>
      <c r="H182" s="248">
        <v>3.3839999999999999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180</v>
      </c>
      <c r="AU182" s="254" t="s">
        <v>87</v>
      </c>
      <c r="AV182" s="14" t="s">
        <v>87</v>
      </c>
      <c r="AW182" s="14" t="s">
        <v>182</v>
      </c>
      <c r="AX182" s="14" t="s">
        <v>79</v>
      </c>
      <c r="AY182" s="254" t="s">
        <v>169</v>
      </c>
    </row>
    <row r="183" s="15" customFormat="1">
      <c r="A183" s="15"/>
      <c r="B183" s="255"/>
      <c r="C183" s="256"/>
      <c r="D183" s="235" t="s">
        <v>180</v>
      </c>
      <c r="E183" s="257" t="s">
        <v>20</v>
      </c>
      <c r="F183" s="258" t="s">
        <v>184</v>
      </c>
      <c r="G183" s="256"/>
      <c r="H183" s="259">
        <v>3.3839999999999999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180</v>
      </c>
      <c r="AU183" s="265" t="s">
        <v>87</v>
      </c>
      <c r="AV183" s="15" t="s">
        <v>176</v>
      </c>
      <c r="AW183" s="15" t="s">
        <v>182</v>
      </c>
      <c r="AX183" s="15" t="s">
        <v>22</v>
      </c>
      <c r="AY183" s="265" t="s">
        <v>169</v>
      </c>
    </row>
    <row r="184" s="2" customFormat="1" ht="33" customHeight="1">
      <c r="A184" s="40"/>
      <c r="B184" s="41"/>
      <c r="C184" s="215" t="s">
        <v>307</v>
      </c>
      <c r="D184" s="215" t="s">
        <v>171</v>
      </c>
      <c r="E184" s="216" t="s">
        <v>1628</v>
      </c>
      <c r="F184" s="217" t="s">
        <v>1629</v>
      </c>
      <c r="G184" s="218" t="s">
        <v>127</v>
      </c>
      <c r="H184" s="219">
        <v>0.55900000000000005</v>
      </c>
      <c r="I184" s="220"/>
      <c r="J184" s="221">
        <f>ROUND(I184*H184,2)</f>
        <v>0</v>
      </c>
      <c r="K184" s="217" t="s">
        <v>175</v>
      </c>
      <c r="L184" s="46"/>
      <c r="M184" s="222" t="s">
        <v>20</v>
      </c>
      <c r="N184" s="223" t="s">
        <v>50</v>
      </c>
      <c r="O184" s="86"/>
      <c r="P184" s="224">
        <f>O184*H184</f>
        <v>0</v>
      </c>
      <c r="Q184" s="224">
        <v>3.0000000000000001E-05</v>
      </c>
      <c r="R184" s="224">
        <f>Q184*H184</f>
        <v>1.677E-05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279</v>
      </c>
      <c r="AT184" s="226" t="s">
        <v>171</v>
      </c>
      <c r="AU184" s="226" t="s">
        <v>87</v>
      </c>
      <c r="AY184" s="19" t="s">
        <v>169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22</v>
      </c>
      <c r="BK184" s="227">
        <f>ROUND(I184*H184,2)</f>
        <v>0</v>
      </c>
      <c r="BL184" s="19" t="s">
        <v>279</v>
      </c>
      <c r="BM184" s="226" t="s">
        <v>1630</v>
      </c>
    </row>
    <row r="185" s="2" customFormat="1">
      <c r="A185" s="40"/>
      <c r="B185" s="41"/>
      <c r="C185" s="42"/>
      <c r="D185" s="228" t="s">
        <v>178</v>
      </c>
      <c r="E185" s="42"/>
      <c r="F185" s="229" t="s">
        <v>1631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87</v>
      </c>
    </row>
    <row r="186" s="14" customFormat="1">
      <c r="A186" s="14"/>
      <c r="B186" s="244"/>
      <c r="C186" s="245"/>
      <c r="D186" s="235" t="s">
        <v>180</v>
      </c>
      <c r="E186" s="246" t="s">
        <v>20</v>
      </c>
      <c r="F186" s="247" t="s">
        <v>1632</v>
      </c>
      <c r="G186" s="245"/>
      <c r="H186" s="248">
        <v>0.55920000000000003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180</v>
      </c>
      <c r="AU186" s="254" t="s">
        <v>87</v>
      </c>
      <c r="AV186" s="14" t="s">
        <v>87</v>
      </c>
      <c r="AW186" s="14" t="s">
        <v>182</v>
      </c>
      <c r="AX186" s="14" t="s">
        <v>79</v>
      </c>
      <c r="AY186" s="254" t="s">
        <v>169</v>
      </c>
    </row>
    <row r="187" s="15" customFormat="1">
      <c r="A187" s="15"/>
      <c r="B187" s="255"/>
      <c r="C187" s="256"/>
      <c r="D187" s="235" t="s">
        <v>180</v>
      </c>
      <c r="E187" s="257" t="s">
        <v>20</v>
      </c>
      <c r="F187" s="258" t="s">
        <v>184</v>
      </c>
      <c r="G187" s="256"/>
      <c r="H187" s="259">
        <v>0.55920000000000003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180</v>
      </c>
      <c r="AU187" s="265" t="s">
        <v>87</v>
      </c>
      <c r="AV187" s="15" t="s">
        <v>176</v>
      </c>
      <c r="AW187" s="15" t="s">
        <v>182</v>
      </c>
      <c r="AX187" s="15" t="s">
        <v>22</v>
      </c>
      <c r="AY187" s="265" t="s">
        <v>169</v>
      </c>
    </row>
    <row r="188" s="2" customFormat="1" ht="16.5" customHeight="1">
      <c r="A188" s="40"/>
      <c r="B188" s="41"/>
      <c r="C188" s="267" t="s">
        <v>7</v>
      </c>
      <c r="D188" s="267" t="s">
        <v>274</v>
      </c>
      <c r="E188" s="268" t="s">
        <v>372</v>
      </c>
      <c r="F188" s="269" t="s">
        <v>373</v>
      </c>
      <c r="G188" s="270" t="s">
        <v>374</v>
      </c>
      <c r="H188" s="271">
        <v>1.1830000000000001</v>
      </c>
      <c r="I188" s="272"/>
      <c r="J188" s="273">
        <f>ROUND(I188*H188,2)</f>
        <v>0</v>
      </c>
      <c r="K188" s="269" t="s">
        <v>175</v>
      </c>
      <c r="L188" s="274"/>
      <c r="M188" s="275" t="s">
        <v>20</v>
      </c>
      <c r="N188" s="276" t="s">
        <v>50</v>
      </c>
      <c r="O188" s="86"/>
      <c r="P188" s="224">
        <f>O188*H188</f>
        <v>0</v>
      </c>
      <c r="Q188" s="224">
        <v>0.001</v>
      </c>
      <c r="R188" s="224">
        <f>Q188*H188</f>
        <v>0.001183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375</v>
      </c>
      <c r="AT188" s="226" t="s">
        <v>274</v>
      </c>
      <c r="AU188" s="226" t="s">
        <v>87</v>
      </c>
      <c r="AY188" s="19" t="s">
        <v>169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22</v>
      </c>
      <c r="BK188" s="227">
        <f>ROUND(I188*H188,2)</f>
        <v>0</v>
      </c>
      <c r="BL188" s="19" t="s">
        <v>279</v>
      </c>
      <c r="BM188" s="226" t="s">
        <v>1633</v>
      </c>
    </row>
    <row r="189" s="14" customFormat="1">
      <c r="A189" s="14"/>
      <c r="B189" s="244"/>
      <c r="C189" s="245"/>
      <c r="D189" s="235" t="s">
        <v>180</v>
      </c>
      <c r="E189" s="245"/>
      <c r="F189" s="247" t="s">
        <v>1634</v>
      </c>
      <c r="G189" s="245"/>
      <c r="H189" s="248">
        <v>1.1830000000000001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180</v>
      </c>
      <c r="AU189" s="254" t="s">
        <v>87</v>
      </c>
      <c r="AV189" s="14" t="s">
        <v>87</v>
      </c>
      <c r="AW189" s="14" t="s">
        <v>4</v>
      </c>
      <c r="AX189" s="14" t="s">
        <v>22</v>
      </c>
      <c r="AY189" s="254" t="s">
        <v>169</v>
      </c>
    </row>
    <row r="190" s="2" customFormat="1" ht="33" customHeight="1">
      <c r="A190" s="40"/>
      <c r="B190" s="41"/>
      <c r="C190" s="215" t="s">
        <v>321</v>
      </c>
      <c r="D190" s="215" t="s">
        <v>171</v>
      </c>
      <c r="E190" s="216" t="s">
        <v>1635</v>
      </c>
      <c r="F190" s="217" t="s">
        <v>1636</v>
      </c>
      <c r="G190" s="218" t="s">
        <v>127</v>
      </c>
      <c r="H190" s="219">
        <v>3.3839999999999999</v>
      </c>
      <c r="I190" s="220"/>
      <c r="J190" s="221">
        <f>ROUND(I190*H190,2)</f>
        <v>0</v>
      </c>
      <c r="K190" s="217" t="s">
        <v>175</v>
      </c>
      <c r="L190" s="46"/>
      <c r="M190" s="222" t="s">
        <v>20</v>
      </c>
      <c r="N190" s="223" t="s">
        <v>50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279</v>
      </c>
      <c r="AT190" s="226" t="s">
        <v>171</v>
      </c>
      <c r="AU190" s="226" t="s">
        <v>87</v>
      </c>
      <c r="AY190" s="19" t="s">
        <v>169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22</v>
      </c>
      <c r="BK190" s="227">
        <f>ROUND(I190*H190,2)</f>
        <v>0</v>
      </c>
      <c r="BL190" s="19" t="s">
        <v>279</v>
      </c>
      <c r="BM190" s="226" t="s">
        <v>1637</v>
      </c>
    </row>
    <row r="191" s="2" customFormat="1">
      <c r="A191" s="40"/>
      <c r="B191" s="41"/>
      <c r="C191" s="42"/>
      <c r="D191" s="228" t="s">
        <v>178</v>
      </c>
      <c r="E191" s="42"/>
      <c r="F191" s="229" t="s">
        <v>1638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178</v>
      </c>
      <c r="AU191" s="19" t="s">
        <v>87</v>
      </c>
    </row>
    <row r="192" s="14" customFormat="1">
      <c r="A192" s="14"/>
      <c r="B192" s="244"/>
      <c r="C192" s="245"/>
      <c r="D192" s="235" t="s">
        <v>180</v>
      </c>
      <c r="E192" s="246" t="s">
        <v>20</v>
      </c>
      <c r="F192" s="247" t="s">
        <v>1627</v>
      </c>
      <c r="G192" s="245"/>
      <c r="H192" s="248">
        <v>3.3839999999999999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180</v>
      </c>
      <c r="AU192" s="254" t="s">
        <v>87</v>
      </c>
      <c r="AV192" s="14" t="s">
        <v>87</v>
      </c>
      <c r="AW192" s="14" t="s">
        <v>182</v>
      </c>
      <c r="AX192" s="14" t="s">
        <v>79</v>
      </c>
      <c r="AY192" s="254" t="s">
        <v>169</v>
      </c>
    </row>
    <row r="193" s="15" customFormat="1">
      <c r="A193" s="15"/>
      <c r="B193" s="255"/>
      <c r="C193" s="256"/>
      <c r="D193" s="235" t="s">
        <v>180</v>
      </c>
      <c r="E193" s="257" t="s">
        <v>20</v>
      </c>
      <c r="F193" s="258" t="s">
        <v>184</v>
      </c>
      <c r="G193" s="256"/>
      <c r="H193" s="259">
        <v>3.3839999999999999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180</v>
      </c>
      <c r="AU193" s="265" t="s">
        <v>87</v>
      </c>
      <c r="AV193" s="15" t="s">
        <v>176</v>
      </c>
      <c r="AW193" s="15" t="s">
        <v>182</v>
      </c>
      <c r="AX193" s="15" t="s">
        <v>22</v>
      </c>
      <c r="AY193" s="265" t="s">
        <v>169</v>
      </c>
    </row>
    <row r="194" s="2" customFormat="1" ht="33" customHeight="1">
      <c r="A194" s="40"/>
      <c r="B194" s="41"/>
      <c r="C194" s="215" t="s">
        <v>327</v>
      </c>
      <c r="D194" s="215" t="s">
        <v>171</v>
      </c>
      <c r="E194" s="216" t="s">
        <v>1639</v>
      </c>
      <c r="F194" s="217" t="s">
        <v>1640</v>
      </c>
      <c r="G194" s="218" t="s">
        <v>127</v>
      </c>
      <c r="H194" s="219">
        <v>0.55900000000000005</v>
      </c>
      <c r="I194" s="220"/>
      <c r="J194" s="221">
        <f>ROUND(I194*H194,2)</f>
        <v>0</v>
      </c>
      <c r="K194" s="217" t="s">
        <v>175</v>
      </c>
      <c r="L194" s="46"/>
      <c r="M194" s="222" t="s">
        <v>20</v>
      </c>
      <c r="N194" s="223" t="s">
        <v>50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279</v>
      </c>
      <c r="AT194" s="226" t="s">
        <v>171</v>
      </c>
      <c r="AU194" s="226" t="s">
        <v>87</v>
      </c>
      <c r="AY194" s="19" t="s">
        <v>169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22</v>
      </c>
      <c r="BK194" s="227">
        <f>ROUND(I194*H194,2)</f>
        <v>0</v>
      </c>
      <c r="BL194" s="19" t="s">
        <v>279</v>
      </c>
      <c r="BM194" s="226" t="s">
        <v>1641</v>
      </c>
    </row>
    <row r="195" s="2" customFormat="1">
      <c r="A195" s="40"/>
      <c r="B195" s="41"/>
      <c r="C195" s="42"/>
      <c r="D195" s="228" t="s">
        <v>178</v>
      </c>
      <c r="E195" s="42"/>
      <c r="F195" s="229" t="s">
        <v>1642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178</v>
      </c>
      <c r="AU195" s="19" t="s">
        <v>87</v>
      </c>
    </row>
    <row r="196" s="14" customFormat="1">
      <c r="A196" s="14"/>
      <c r="B196" s="244"/>
      <c r="C196" s="245"/>
      <c r="D196" s="235" t="s">
        <v>180</v>
      </c>
      <c r="E196" s="246" t="s">
        <v>20</v>
      </c>
      <c r="F196" s="247" t="s">
        <v>1632</v>
      </c>
      <c r="G196" s="245"/>
      <c r="H196" s="248">
        <v>0.55920000000000003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180</v>
      </c>
      <c r="AU196" s="254" t="s">
        <v>87</v>
      </c>
      <c r="AV196" s="14" t="s">
        <v>87</v>
      </c>
      <c r="AW196" s="14" t="s">
        <v>182</v>
      </c>
      <c r="AX196" s="14" t="s">
        <v>79</v>
      </c>
      <c r="AY196" s="254" t="s">
        <v>169</v>
      </c>
    </row>
    <row r="197" s="15" customFormat="1">
      <c r="A197" s="15"/>
      <c r="B197" s="255"/>
      <c r="C197" s="256"/>
      <c r="D197" s="235" t="s">
        <v>180</v>
      </c>
      <c r="E197" s="257" t="s">
        <v>20</v>
      </c>
      <c r="F197" s="258" t="s">
        <v>184</v>
      </c>
      <c r="G197" s="256"/>
      <c r="H197" s="259">
        <v>0.55920000000000003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180</v>
      </c>
      <c r="AU197" s="265" t="s">
        <v>87</v>
      </c>
      <c r="AV197" s="15" t="s">
        <v>176</v>
      </c>
      <c r="AW197" s="15" t="s">
        <v>182</v>
      </c>
      <c r="AX197" s="15" t="s">
        <v>22</v>
      </c>
      <c r="AY197" s="265" t="s">
        <v>169</v>
      </c>
    </row>
    <row r="198" s="2" customFormat="1" ht="49.05" customHeight="1">
      <c r="A198" s="40"/>
      <c r="B198" s="41"/>
      <c r="C198" s="267" t="s">
        <v>333</v>
      </c>
      <c r="D198" s="267" t="s">
        <v>274</v>
      </c>
      <c r="E198" s="268" t="s">
        <v>1643</v>
      </c>
      <c r="F198" s="269" t="s">
        <v>1644</v>
      </c>
      <c r="G198" s="270" t="s">
        <v>127</v>
      </c>
      <c r="H198" s="271">
        <v>0.68300000000000005</v>
      </c>
      <c r="I198" s="272"/>
      <c r="J198" s="273">
        <f>ROUND(I198*H198,2)</f>
        <v>0</v>
      </c>
      <c r="K198" s="269" t="s">
        <v>175</v>
      </c>
      <c r="L198" s="274"/>
      <c r="M198" s="275" t="s">
        <v>20</v>
      </c>
      <c r="N198" s="276" t="s">
        <v>50</v>
      </c>
      <c r="O198" s="86"/>
      <c r="P198" s="224">
        <f>O198*H198</f>
        <v>0</v>
      </c>
      <c r="Q198" s="224">
        <v>0.0040000000000000001</v>
      </c>
      <c r="R198" s="224">
        <f>Q198*H198</f>
        <v>0.0027320000000000001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375</v>
      </c>
      <c r="AT198" s="226" t="s">
        <v>274</v>
      </c>
      <c r="AU198" s="226" t="s">
        <v>87</v>
      </c>
      <c r="AY198" s="19" t="s">
        <v>169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279</v>
      </c>
      <c r="BM198" s="226" t="s">
        <v>1645</v>
      </c>
    </row>
    <row r="199" s="14" customFormat="1">
      <c r="A199" s="14"/>
      <c r="B199" s="244"/>
      <c r="C199" s="245"/>
      <c r="D199" s="235" t="s">
        <v>180</v>
      </c>
      <c r="E199" s="245"/>
      <c r="F199" s="247" t="s">
        <v>1646</v>
      </c>
      <c r="G199" s="245"/>
      <c r="H199" s="248">
        <v>0.68300000000000005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180</v>
      </c>
      <c r="AU199" s="254" t="s">
        <v>87</v>
      </c>
      <c r="AV199" s="14" t="s">
        <v>87</v>
      </c>
      <c r="AW199" s="14" t="s">
        <v>4</v>
      </c>
      <c r="AX199" s="14" t="s">
        <v>22</v>
      </c>
      <c r="AY199" s="254" t="s">
        <v>169</v>
      </c>
    </row>
    <row r="200" s="2" customFormat="1" ht="44.25" customHeight="1">
      <c r="A200" s="40"/>
      <c r="B200" s="41"/>
      <c r="C200" s="215" t="s">
        <v>338</v>
      </c>
      <c r="D200" s="215" t="s">
        <v>171</v>
      </c>
      <c r="E200" s="216" t="s">
        <v>389</v>
      </c>
      <c r="F200" s="217" t="s">
        <v>390</v>
      </c>
      <c r="G200" s="218" t="s">
        <v>391</v>
      </c>
      <c r="H200" s="277"/>
      <c r="I200" s="220"/>
      <c r="J200" s="221">
        <f>ROUND(I200*H200,2)</f>
        <v>0</v>
      </c>
      <c r="K200" s="217" t="s">
        <v>175</v>
      </c>
      <c r="L200" s="46"/>
      <c r="M200" s="222" t="s">
        <v>20</v>
      </c>
      <c r="N200" s="223" t="s">
        <v>50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279</v>
      </c>
      <c r="AT200" s="226" t="s">
        <v>171</v>
      </c>
      <c r="AU200" s="226" t="s">
        <v>87</v>
      </c>
      <c r="AY200" s="19" t="s">
        <v>169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22</v>
      </c>
      <c r="BK200" s="227">
        <f>ROUND(I200*H200,2)</f>
        <v>0</v>
      </c>
      <c r="BL200" s="19" t="s">
        <v>279</v>
      </c>
      <c r="BM200" s="226" t="s">
        <v>1647</v>
      </c>
    </row>
    <row r="201" s="2" customFormat="1">
      <c r="A201" s="40"/>
      <c r="B201" s="41"/>
      <c r="C201" s="42"/>
      <c r="D201" s="228" t="s">
        <v>178</v>
      </c>
      <c r="E201" s="42"/>
      <c r="F201" s="229" t="s">
        <v>393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178</v>
      </c>
      <c r="AU201" s="19" t="s">
        <v>87</v>
      </c>
    </row>
    <row r="202" s="2" customFormat="1" ht="55.5" customHeight="1">
      <c r="A202" s="40"/>
      <c r="B202" s="41"/>
      <c r="C202" s="215" t="s">
        <v>344</v>
      </c>
      <c r="D202" s="215" t="s">
        <v>171</v>
      </c>
      <c r="E202" s="216" t="s">
        <v>395</v>
      </c>
      <c r="F202" s="217" t="s">
        <v>396</v>
      </c>
      <c r="G202" s="218" t="s">
        <v>391</v>
      </c>
      <c r="H202" s="277"/>
      <c r="I202" s="220"/>
      <c r="J202" s="221">
        <f>ROUND(I202*H202,2)</f>
        <v>0</v>
      </c>
      <c r="K202" s="217" t="s">
        <v>175</v>
      </c>
      <c r="L202" s="46"/>
      <c r="M202" s="222" t="s">
        <v>20</v>
      </c>
      <c r="N202" s="223" t="s">
        <v>50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279</v>
      </c>
      <c r="AT202" s="226" t="s">
        <v>171</v>
      </c>
      <c r="AU202" s="226" t="s">
        <v>87</v>
      </c>
      <c r="AY202" s="19" t="s">
        <v>169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22</v>
      </c>
      <c r="BK202" s="227">
        <f>ROUND(I202*H202,2)</f>
        <v>0</v>
      </c>
      <c r="BL202" s="19" t="s">
        <v>279</v>
      </c>
      <c r="BM202" s="226" t="s">
        <v>1648</v>
      </c>
    </row>
    <row r="203" s="2" customFormat="1">
      <c r="A203" s="40"/>
      <c r="B203" s="41"/>
      <c r="C203" s="42"/>
      <c r="D203" s="228" t="s">
        <v>178</v>
      </c>
      <c r="E203" s="42"/>
      <c r="F203" s="229" t="s">
        <v>398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178</v>
      </c>
      <c r="AU203" s="19" t="s">
        <v>87</v>
      </c>
    </row>
    <row r="204" s="12" customFormat="1" ht="22.8" customHeight="1">
      <c r="A204" s="12"/>
      <c r="B204" s="199"/>
      <c r="C204" s="200"/>
      <c r="D204" s="201" t="s">
        <v>78</v>
      </c>
      <c r="E204" s="213" t="s">
        <v>1649</v>
      </c>
      <c r="F204" s="213" t="s">
        <v>1650</v>
      </c>
      <c r="G204" s="200"/>
      <c r="H204" s="200"/>
      <c r="I204" s="203"/>
      <c r="J204" s="214">
        <f>BK204</f>
        <v>0</v>
      </c>
      <c r="K204" s="200"/>
      <c r="L204" s="205"/>
      <c r="M204" s="206"/>
      <c r="N204" s="207"/>
      <c r="O204" s="207"/>
      <c r="P204" s="208">
        <f>SUM(P205:P213)</f>
        <v>0</v>
      </c>
      <c r="Q204" s="207"/>
      <c r="R204" s="208">
        <f>SUM(R205:R213)</f>
        <v>0.016</v>
      </c>
      <c r="S204" s="207"/>
      <c r="T204" s="209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87</v>
      </c>
      <c r="AT204" s="211" t="s">
        <v>78</v>
      </c>
      <c r="AU204" s="211" t="s">
        <v>22</v>
      </c>
      <c r="AY204" s="210" t="s">
        <v>169</v>
      </c>
      <c r="BK204" s="212">
        <f>SUM(BK205:BK213)</f>
        <v>0</v>
      </c>
    </row>
    <row r="205" s="2" customFormat="1" ht="37.8" customHeight="1">
      <c r="A205" s="40"/>
      <c r="B205" s="41"/>
      <c r="C205" s="215" t="s">
        <v>351</v>
      </c>
      <c r="D205" s="215" t="s">
        <v>171</v>
      </c>
      <c r="E205" s="216" t="s">
        <v>1651</v>
      </c>
      <c r="F205" s="217" t="s">
        <v>1652</v>
      </c>
      <c r="G205" s="218" t="s">
        <v>440</v>
      </c>
      <c r="H205" s="219">
        <v>1</v>
      </c>
      <c r="I205" s="220"/>
      <c r="J205" s="221">
        <f>ROUND(I205*H205,2)</f>
        <v>0</v>
      </c>
      <c r="K205" s="217" t="s">
        <v>175</v>
      </c>
      <c r="L205" s="46"/>
      <c r="M205" s="222" t="s">
        <v>20</v>
      </c>
      <c r="N205" s="223" t="s">
        <v>50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279</v>
      </c>
      <c r="AT205" s="226" t="s">
        <v>171</v>
      </c>
      <c r="AU205" s="226" t="s">
        <v>87</v>
      </c>
      <c r="AY205" s="19" t="s">
        <v>169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22</v>
      </c>
      <c r="BK205" s="227">
        <f>ROUND(I205*H205,2)</f>
        <v>0</v>
      </c>
      <c r="BL205" s="19" t="s">
        <v>279</v>
      </c>
      <c r="BM205" s="226" t="s">
        <v>1653</v>
      </c>
    </row>
    <row r="206" s="2" customFormat="1">
      <c r="A206" s="40"/>
      <c r="B206" s="41"/>
      <c r="C206" s="42"/>
      <c r="D206" s="228" t="s">
        <v>178</v>
      </c>
      <c r="E206" s="42"/>
      <c r="F206" s="229" t="s">
        <v>1654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178</v>
      </c>
      <c r="AU206" s="19" t="s">
        <v>87</v>
      </c>
    </row>
    <row r="207" s="14" customFormat="1">
      <c r="A207" s="14"/>
      <c r="B207" s="244"/>
      <c r="C207" s="245"/>
      <c r="D207" s="235" t="s">
        <v>180</v>
      </c>
      <c r="E207" s="246" t="s">
        <v>20</v>
      </c>
      <c r="F207" s="247" t="s">
        <v>1655</v>
      </c>
      <c r="G207" s="245"/>
      <c r="H207" s="248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180</v>
      </c>
      <c r="AU207" s="254" t="s">
        <v>87</v>
      </c>
      <c r="AV207" s="14" t="s">
        <v>87</v>
      </c>
      <c r="AW207" s="14" t="s">
        <v>182</v>
      </c>
      <c r="AX207" s="14" t="s">
        <v>79</v>
      </c>
      <c r="AY207" s="254" t="s">
        <v>169</v>
      </c>
    </row>
    <row r="208" s="15" customFormat="1">
      <c r="A208" s="15"/>
      <c r="B208" s="255"/>
      <c r="C208" s="256"/>
      <c r="D208" s="235" t="s">
        <v>180</v>
      </c>
      <c r="E208" s="257" t="s">
        <v>20</v>
      </c>
      <c r="F208" s="258" t="s">
        <v>184</v>
      </c>
      <c r="G208" s="256"/>
      <c r="H208" s="259">
        <v>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180</v>
      </c>
      <c r="AU208" s="265" t="s">
        <v>87</v>
      </c>
      <c r="AV208" s="15" t="s">
        <v>176</v>
      </c>
      <c r="AW208" s="15" t="s">
        <v>182</v>
      </c>
      <c r="AX208" s="15" t="s">
        <v>22</v>
      </c>
      <c r="AY208" s="265" t="s">
        <v>169</v>
      </c>
    </row>
    <row r="209" s="2" customFormat="1" ht="24.15" customHeight="1">
      <c r="A209" s="40"/>
      <c r="B209" s="41"/>
      <c r="C209" s="267" t="s">
        <v>356</v>
      </c>
      <c r="D209" s="267" t="s">
        <v>274</v>
      </c>
      <c r="E209" s="268" t="s">
        <v>1656</v>
      </c>
      <c r="F209" s="269" t="s">
        <v>1657</v>
      </c>
      <c r="G209" s="270" t="s">
        <v>440</v>
      </c>
      <c r="H209" s="271">
        <v>1</v>
      </c>
      <c r="I209" s="272"/>
      <c r="J209" s="273">
        <f>ROUND(I209*H209,2)</f>
        <v>0</v>
      </c>
      <c r="K209" s="269" t="s">
        <v>175</v>
      </c>
      <c r="L209" s="274"/>
      <c r="M209" s="275" t="s">
        <v>20</v>
      </c>
      <c r="N209" s="276" t="s">
        <v>50</v>
      </c>
      <c r="O209" s="86"/>
      <c r="P209" s="224">
        <f>O209*H209</f>
        <v>0</v>
      </c>
      <c r="Q209" s="224">
        <v>0.016</v>
      </c>
      <c r="R209" s="224">
        <f>Q209*H209</f>
        <v>0.016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375</v>
      </c>
      <c r="AT209" s="226" t="s">
        <v>274</v>
      </c>
      <c r="AU209" s="226" t="s">
        <v>87</v>
      </c>
      <c r="AY209" s="19" t="s">
        <v>169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22</v>
      </c>
      <c r="BK209" s="227">
        <f>ROUND(I209*H209,2)</f>
        <v>0</v>
      </c>
      <c r="BL209" s="19" t="s">
        <v>279</v>
      </c>
      <c r="BM209" s="226" t="s">
        <v>1658</v>
      </c>
    </row>
    <row r="210" s="2" customFormat="1" ht="44.25" customHeight="1">
      <c r="A210" s="40"/>
      <c r="B210" s="41"/>
      <c r="C210" s="215" t="s">
        <v>365</v>
      </c>
      <c r="D210" s="215" t="s">
        <v>171</v>
      </c>
      <c r="E210" s="216" t="s">
        <v>1659</v>
      </c>
      <c r="F210" s="217" t="s">
        <v>1660</v>
      </c>
      <c r="G210" s="218" t="s">
        <v>391</v>
      </c>
      <c r="H210" s="277"/>
      <c r="I210" s="220"/>
      <c r="J210" s="221">
        <f>ROUND(I210*H210,2)</f>
        <v>0</v>
      </c>
      <c r="K210" s="217" t="s">
        <v>175</v>
      </c>
      <c r="L210" s="46"/>
      <c r="M210" s="222" t="s">
        <v>20</v>
      </c>
      <c r="N210" s="223" t="s">
        <v>50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279</v>
      </c>
      <c r="AT210" s="226" t="s">
        <v>171</v>
      </c>
      <c r="AU210" s="226" t="s">
        <v>87</v>
      </c>
      <c r="AY210" s="19" t="s">
        <v>169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22</v>
      </c>
      <c r="BK210" s="227">
        <f>ROUND(I210*H210,2)</f>
        <v>0</v>
      </c>
      <c r="BL210" s="19" t="s">
        <v>279</v>
      </c>
      <c r="BM210" s="226" t="s">
        <v>1661</v>
      </c>
    </row>
    <row r="211" s="2" customFormat="1">
      <c r="A211" s="40"/>
      <c r="B211" s="41"/>
      <c r="C211" s="42"/>
      <c r="D211" s="228" t="s">
        <v>178</v>
      </c>
      <c r="E211" s="42"/>
      <c r="F211" s="229" t="s">
        <v>1662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178</v>
      </c>
      <c r="AU211" s="19" t="s">
        <v>87</v>
      </c>
    </row>
    <row r="212" s="2" customFormat="1" ht="49.05" customHeight="1">
      <c r="A212" s="40"/>
      <c r="B212" s="41"/>
      <c r="C212" s="215" t="s">
        <v>371</v>
      </c>
      <c r="D212" s="215" t="s">
        <v>171</v>
      </c>
      <c r="E212" s="216" t="s">
        <v>1663</v>
      </c>
      <c r="F212" s="217" t="s">
        <v>1664</v>
      </c>
      <c r="G212" s="218" t="s">
        <v>391</v>
      </c>
      <c r="H212" s="277"/>
      <c r="I212" s="220"/>
      <c r="J212" s="221">
        <f>ROUND(I212*H212,2)</f>
        <v>0</v>
      </c>
      <c r="K212" s="217" t="s">
        <v>175</v>
      </c>
      <c r="L212" s="46"/>
      <c r="M212" s="222" t="s">
        <v>20</v>
      </c>
      <c r="N212" s="223" t="s">
        <v>50</v>
      </c>
      <c r="O212" s="86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279</v>
      </c>
      <c r="AT212" s="226" t="s">
        <v>171</v>
      </c>
      <c r="AU212" s="226" t="s">
        <v>87</v>
      </c>
      <c r="AY212" s="19" t="s">
        <v>169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22</v>
      </c>
      <c r="BK212" s="227">
        <f>ROUND(I212*H212,2)</f>
        <v>0</v>
      </c>
      <c r="BL212" s="19" t="s">
        <v>279</v>
      </c>
      <c r="BM212" s="226" t="s">
        <v>1665</v>
      </c>
    </row>
    <row r="213" s="2" customFormat="1">
      <c r="A213" s="40"/>
      <c r="B213" s="41"/>
      <c r="C213" s="42"/>
      <c r="D213" s="228" t="s">
        <v>178</v>
      </c>
      <c r="E213" s="42"/>
      <c r="F213" s="229" t="s">
        <v>1666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178</v>
      </c>
      <c r="AU213" s="19" t="s">
        <v>87</v>
      </c>
    </row>
    <row r="214" s="12" customFormat="1" ht="22.8" customHeight="1">
      <c r="A214" s="12"/>
      <c r="B214" s="199"/>
      <c r="C214" s="200"/>
      <c r="D214" s="201" t="s">
        <v>78</v>
      </c>
      <c r="E214" s="213" t="s">
        <v>603</v>
      </c>
      <c r="F214" s="213" t="s">
        <v>604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SUM(P215:P224)</f>
        <v>0</v>
      </c>
      <c r="Q214" s="207"/>
      <c r="R214" s="208">
        <f>SUM(R215:R224)</f>
        <v>0.0023657999999999999</v>
      </c>
      <c r="S214" s="207"/>
      <c r="T214" s="209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87</v>
      </c>
      <c r="AT214" s="211" t="s">
        <v>78</v>
      </c>
      <c r="AU214" s="211" t="s">
        <v>22</v>
      </c>
      <c r="AY214" s="210" t="s">
        <v>169</v>
      </c>
      <c r="BK214" s="212">
        <f>SUM(BK215:BK224)</f>
        <v>0</v>
      </c>
    </row>
    <row r="215" s="2" customFormat="1" ht="24.15" customHeight="1">
      <c r="A215" s="40"/>
      <c r="B215" s="41"/>
      <c r="C215" s="215" t="s">
        <v>378</v>
      </c>
      <c r="D215" s="215" t="s">
        <v>171</v>
      </c>
      <c r="E215" s="216" t="s">
        <v>1667</v>
      </c>
      <c r="F215" s="217" t="s">
        <v>1668</v>
      </c>
      <c r="G215" s="218" t="s">
        <v>127</v>
      </c>
      <c r="H215" s="219">
        <v>3.9430000000000001</v>
      </c>
      <c r="I215" s="220"/>
      <c r="J215" s="221">
        <f>ROUND(I215*H215,2)</f>
        <v>0</v>
      </c>
      <c r="K215" s="217" t="s">
        <v>20</v>
      </c>
      <c r="L215" s="46"/>
      <c r="M215" s="222" t="s">
        <v>20</v>
      </c>
      <c r="N215" s="223" t="s">
        <v>50</v>
      </c>
      <c r="O215" s="86"/>
      <c r="P215" s="224">
        <f>O215*H215</f>
        <v>0</v>
      </c>
      <c r="Q215" s="224">
        <v>0.00029999999999999997</v>
      </c>
      <c r="R215" s="224">
        <f>Q215*H215</f>
        <v>0.0011829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279</v>
      </c>
      <c r="AT215" s="226" t="s">
        <v>171</v>
      </c>
      <c r="AU215" s="226" t="s">
        <v>87</v>
      </c>
      <c r="AY215" s="19" t="s">
        <v>169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22</v>
      </c>
      <c r="BK215" s="227">
        <f>ROUND(I215*H215,2)</f>
        <v>0</v>
      </c>
      <c r="BL215" s="19" t="s">
        <v>279</v>
      </c>
      <c r="BM215" s="226" t="s">
        <v>1669</v>
      </c>
    </row>
    <row r="216" s="14" customFormat="1">
      <c r="A216" s="14"/>
      <c r="B216" s="244"/>
      <c r="C216" s="245"/>
      <c r="D216" s="235" t="s">
        <v>180</v>
      </c>
      <c r="E216" s="246" t="s">
        <v>20</v>
      </c>
      <c r="F216" s="247" t="s">
        <v>1670</v>
      </c>
      <c r="G216" s="245"/>
      <c r="H216" s="248">
        <v>3.9432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180</v>
      </c>
      <c r="AU216" s="254" t="s">
        <v>87</v>
      </c>
      <c r="AV216" s="14" t="s">
        <v>87</v>
      </c>
      <c r="AW216" s="14" t="s">
        <v>182</v>
      </c>
      <c r="AX216" s="14" t="s">
        <v>79</v>
      </c>
      <c r="AY216" s="254" t="s">
        <v>169</v>
      </c>
    </row>
    <row r="217" s="15" customFormat="1">
      <c r="A217" s="15"/>
      <c r="B217" s="255"/>
      <c r="C217" s="256"/>
      <c r="D217" s="235" t="s">
        <v>180</v>
      </c>
      <c r="E217" s="257" t="s">
        <v>20</v>
      </c>
      <c r="F217" s="258" t="s">
        <v>184</v>
      </c>
      <c r="G217" s="256"/>
      <c r="H217" s="259">
        <v>3.9432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180</v>
      </c>
      <c r="AU217" s="265" t="s">
        <v>87</v>
      </c>
      <c r="AV217" s="15" t="s">
        <v>176</v>
      </c>
      <c r="AW217" s="15" t="s">
        <v>182</v>
      </c>
      <c r="AX217" s="15" t="s">
        <v>22</v>
      </c>
      <c r="AY217" s="265" t="s">
        <v>169</v>
      </c>
    </row>
    <row r="218" s="2" customFormat="1" ht="24.15" customHeight="1">
      <c r="A218" s="40"/>
      <c r="B218" s="41"/>
      <c r="C218" s="215" t="s">
        <v>375</v>
      </c>
      <c r="D218" s="215" t="s">
        <v>171</v>
      </c>
      <c r="E218" s="216" t="s">
        <v>1671</v>
      </c>
      <c r="F218" s="217" t="s">
        <v>1672</v>
      </c>
      <c r="G218" s="218" t="s">
        <v>127</v>
      </c>
      <c r="H218" s="219">
        <v>3.9430000000000001</v>
      </c>
      <c r="I218" s="220"/>
      <c r="J218" s="221">
        <f>ROUND(I218*H218,2)</f>
        <v>0</v>
      </c>
      <c r="K218" s="217" t="s">
        <v>20</v>
      </c>
      <c r="L218" s="46"/>
      <c r="M218" s="222" t="s">
        <v>20</v>
      </c>
      <c r="N218" s="223" t="s">
        <v>50</v>
      </c>
      <c r="O218" s="86"/>
      <c r="P218" s="224">
        <f>O218*H218</f>
        <v>0</v>
      </c>
      <c r="Q218" s="224">
        <v>0.00029999999999999997</v>
      </c>
      <c r="R218" s="224">
        <f>Q218*H218</f>
        <v>0.0011829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279</v>
      </c>
      <c r="AT218" s="226" t="s">
        <v>171</v>
      </c>
      <c r="AU218" s="226" t="s">
        <v>87</v>
      </c>
      <c r="AY218" s="19" t="s">
        <v>169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22</v>
      </c>
      <c r="BK218" s="227">
        <f>ROUND(I218*H218,2)</f>
        <v>0</v>
      </c>
      <c r="BL218" s="19" t="s">
        <v>279</v>
      </c>
      <c r="BM218" s="226" t="s">
        <v>1673</v>
      </c>
    </row>
    <row r="219" s="14" customFormat="1">
      <c r="A219" s="14"/>
      <c r="B219" s="244"/>
      <c r="C219" s="245"/>
      <c r="D219" s="235" t="s">
        <v>180</v>
      </c>
      <c r="E219" s="246" t="s">
        <v>20</v>
      </c>
      <c r="F219" s="247" t="s">
        <v>1670</v>
      </c>
      <c r="G219" s="245"/>
      <c r="H219" s="248">
        <v>3.9432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180</v>
      </c>
      <c r="AU219" s="254" t="s">
        <v>87</v>
      </c>
      <c r="AV219" s="14" t="s">
        <v>87</v>
      </c>
      <c r="AW219" s="14" t="s">
        <v>182</v>
      </c>
      <c r="AX219" s="14" t="s">
        <v>79</v>
      </c>
      <c r="AY219" s="254" t="s">
        <v>169</v>
      </c>
    </row>
    <row r="220" s="15" customFormat="1">
      <c r="A220" s="15"/>
      <c r="B220" s="255"/>
      <c r="C220" s="256"/>
      <c r="D220" s="235" t="s">
        <v>180</v>
      </c>
      <c r="E220" s="257" t="s">
        <v>20</v>
      </c>
      <c r="F220" s="258" t="s">
        <v>184</v>
      </c>
      <c r="G220" s="256"/>
      <c r="H220" s="259">
        <v>3.9432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180</v>
      </c>
      <c r="AU220" s="265" t="s">
        <v>87</v>
      </c>
      <c r="AV220" s="15" t="s">
        <v>176</v>
      </c>
      <c r="AW220" s="15" t="s">
        <v>182</v>
      </c>
      <c r="AX220" s="15" t="s">
        <v>22</v>
      </c>
      <c r="AY220" s="265" t="s">
        <v>169</v>
      </c>
    </row>
    <row r="221" s="2" customFormat="1" ht="44.25" customHeight="1">
      <c r="A221" s="40"/>
      <c r="B221" s="41"/>
      <c r="C221" s="215" t="s">
        <v>388</v>
      </c>
      <c r="D221" s="215" t="s">
        <v>171</v>
      </c>
      <c r="E221" s="216" t="s">
        <v>617</v>
      </c>
      <c r="F221" s="217" t="s">
        <v>618</v>
      </c>
      <c r="G221" s="218" t="s">
        <v>391</v>
      </c>
      <c r="H221" s="277"/>
      <c r="I221" s="220"/>
      <c r="J221" s="221">
        <f>ROUND(I221*H221,2)</f>
        <v>0</v>
      </c>
      <c r="K221" s="217" t="s">
        <v>175</v>
      </c>
      <c r="L221" s="46"/>
      <c r="M221" s="222" t="s">
        <v>20</v>
      </c>
      <c r="N221" s="223" t="s">
        <v>50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279</v>
      </c>
      <c r="AT221" s="226" t="s">
        <v>171</v>
      </c>
      <c r="AU221" s="226" t="s">
        <v>87</v>
      </c>
      <c r="AY221" s="19" t="s">
        <v>169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22</v>
      </c>
      <c r="BK221" s="227">
        <f>ROUND(I221*H221,2)</f>
        <v>0</v>
      </c>
      <c r="BL221" s="19" t="s">
        <v>279</v>
      </c>
      <c r="BM221" s="226" t="s">
        <v>1674</v>
      </c>
    </row>
    <row r="222" s="2" customFormat="1">
      <c r="A222" s="40"/>
      <c r="B222" s="41"/>
      <c r="C222" s="42"/>
      <c r="D222" s="228" t="s">
        <v>178</v>
      </c>
      <c r="E222" s="42"/>
      <c r="F222" s="229" t="s">
        <v>620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178</v>
      </c>
      <c r="AU222" s="19" t="s">
        <v>87</v>
      </c>
    </row>
    <row r="223" s="2" customFormat="1" ht="49.05" customHeight="1">
      <c r="A223" s="40"/>
      <c r="B223" s="41"/>
      <c r="C223" s="215" t="s">
        <v>394</v>
      </c>
      <c r="D223" s="215" t="s">
        <v>171</v>
      </c>
      <c r="E223" s="216" t="s">
        <v>622</v>
      </c>
      <c r="F223" s="217" t="s">
        <v>623</v>
      </c>
      <c r="G223" s="218" t="s">
        <v>391</v>
      </c>
      <c r="H223" s="277"/>
      <c r="I223" s="220"/>
      <c r="J223" s="221">
        <f>ROUND(I223*H223,2)</f>
        <v>0</v>
      </c>
      <c r="K223" s="217" t="s">
        <v>175</v>
      </c>
      <c r="L223" s="46"/>
      <c r="M223" s="222" t="s">
        <v>20</v>
      </c>
      <c r="N223" s="223" t="s">
        <v>50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279</v>
      </c>
      <c r="AT223" s="226" t="s">
        <v>171</v>
      </c>
      <c r="AU223" s="226" t="s">
        <v>87</v>
      </c>
      <c r="AY223" s="19" t="s">
        <v>169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22</v>
      </c>
      <c r="BK223" s="227">
        <f>ROUND(I223*H223,2)</f>
        <v>0</v>
      </c>
      <c r="BL223" s="19" t="s">
        <v>279</v>
      </c>
      <c r="BM223" s="226" t="s">
        <v>1675</v>
      </c>
    </row>
    <row r="224" s="2" customFormat="1">
      <c r="A224" s="40"/>
      <c r="B224" s="41"/>
      <c r="C224" s="42"/>
      <c r="D224" s="228" t="s">
        <v>178</v>
      </c>
      <c r="E224" s="42"/>
      <c r="F224" s="229" t="s">
        <v>625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178</v>
      </c>
      <c r="AU224" s="19" t="s">
        <v>87</v>
      </c>
    </row>
    <row r="225" s="12" customFormat="1" ht="22.8" customHeight="1">
      <c r="A225" s="12"/>
      <c r="B225" s="199"/>
      <c r="C225" s="200"/>
      <c r="D225" s="201" t="s">
        <v>78</v>
      </c>
      <c r="E225" s="213" t="s">
        <v>665</v>
      </c>
      <c r="F225" s="213" t="s">
        <v>666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SUM(P226:P243)</f>
        <v>0</v>
      </c>
      <c r="Q225" s="207"/>
      <c r="R225" s="208">
        <f>SUM(R226:R243)</f>
        <v>0.03479616</v>
      </c>
      <c r="S225" s="207"/>
      <c r="T225" s="209">
        <f>SUM(T226:T243)</f>
        <v>0.012703359999999999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87</v>
      </c>
      <c r="AT225" s="211" t="s">
        <v>78</v>
      </c>
      <c r="AU225" s="211" t="s">
        <v>22</v>
      </c>
      <c r="AY225" s="210" t="s">
        <v>169</v>
      </c>
      <c r="BK225" s="212">
        <f>SUM(BK226:BK243)</f>
        <v>0</v>
      </c>
    </row>
    <row r="226" s="2" customFormat="1" ht="24.15" customHeight="1">
      <c r="A226" s="40"/>
      <c r="B226" s="41"/>
      <c r="C226" s="215" t="s">
        <v>401</v>
      </c>
      <c r="D226" s="215" t="s">
        <v>171</v>
      </c>
      <c r="E226" s="216" t="s">
        <v>668</v>
      </c>
      <c r="F226" s="217" t="s">
        <v>669</v>
      </c>
      <c r="G226" s="218" t="s">
        <v>127</v>
      </c>
      <c r="H226" s="219">
        <v>27.616</v>
      </c>
      <c r="I226" s="220"/>
      <c r="J226" s="221">
        <f>ROUND(I226*H226,2)</f>
        <v>0</v>
      </c>
      <c r="K226" s="217" t="s">
        <v>175</v>
      </c>
      <c r="L226" s="46"/>
      <c r="M226" s="222" t="s">
        <v>20</v>
      </c>
      <c r="N226" s="223" t="s">
        <v>50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0.00014999999999999999</v>
      </c>
      <c r="T226" s="225">
        <f>S226*H226</f>
        <v>0.0041423999999999992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279</v>
      </c>
      <c r="AT226" s="226" t="s">
        <v>171</v>
      </c>
      <c r="AU226" s="226" t="s">
        <v>87</v>
      </c>
      <c r="AY226" s="19" t="s">
        <v>169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22</v>
      </c>
      <c r="BK226" s="227">
        <f>ROUND(I226*H226,2)</f>
        <v>0</v>
      </c>
      <c r="BL226" s="19" t="s">
        <v>279</v>
      </c>
      <c r="BM226" s="226" t="s">
        <v>1676</v>
      </c>
    </row>
    <row r="227" s="2" customFormat="1">
      <c r="A227" s="40"/>
      <c r="B227" s="41"/>
      <c r="C227" s="42"/>
      <c r="D227" s="228" t="s">
        <v>178</v>
      </c>
      <c r="E227" s="42"/>
      <c r="F227" s="229" t="s">
        <v>671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178</v>
      </c>
      <c r="AU227" s="19" t="s">
        <v>87</v>
      </c>
    </row>
    <row r="228" s="2" customFormat="1" ht="21.75" customHeight="1">
      <c r="A228" s="40"/>
      <c r="B228" s="41"/>
      <c r="C228" s="215" t="s">
        <v>410</v>
      </c>
      <c r="D228" s="215" t="s">
        <v>171</v>
      </c>
      <c r="E228" s="216" t="s">
        <v>673</v>
      </c>
      <c r="F228" s="217" t="s">
        <v>674</v>
      </c>
      <c r="G228" s="218" t="s">
        <v>127</v>
      </c>
      <c r="H228" s="219">
        <v>27.616</v>
      </c>
      <c r="I228" s="220"/>
      <c r="J228" s="221">
        <f>ROUND(I228*H228,2)</f>
        <v>0</v>
      </c>
      <c r="K228" s="217" t="s">
        <v>175</v>
      </c>
      <c r="L228" s="46"/>
      <c r="M228" s="222" t="s">
        <v>20</v>
      </c>
      <c r="N228" s="223" t="s">
        <v>50</v>
      </c>
      <c r="O228" s="86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279</v>
      </c>
      <c r="AT228" s="226" t="s">
        <v>171</v>
      </c>
      <c r="AU228" s="226" t="s">
        <v>87</v>
      </c>
      <c r="AY228" s="19" t="s">
        <v>169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22</v>
      </c>
      <c r="BK228" s="227">
        <f>ROUND(I228*H228,2)</f>
        <v>0</v>
      </c>
      <c r="BL228" s="19" t="s">
        <v>279</v>
      </c>
      <c r="BM228" s="226" t="s">
        <v>1677</v>
      </c>
    </row>
    <row r="229" s="2" customFormat="1">
      <c r="A229" s="40"/>
      <c r="B229" s="41"/>
      <c r="C229" s="42"/>
      <c r="D229" s="228" t="s">
        <v>178</v>
      </c>
      <c r="E229" s="42"/>
      <c r="F229" s="229" t="s">
        <v>676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178</v>
      </c>
      <c r="AU229" s="19" t="s">
        <v>87</v>
      </c>
    </row>
    <row r="230" s="2" customFormat="1" ht="16.5" customHeight="1">
      <c r="A230" s="40"/>
      <c r="B230" s="41"/>
      <c r="C230" s="215" t="s">
        <v>415</v>
      </c>
      <c r="D230" s="215" t="s">
        <v>171</v>
      </c>
      <c r="E230" s="216" t="s">
        <v>678</v>
      </c>
      <c r="F230" s="217" t="s">
        <v>679</v>
      </c>
      <c r="G230" s="218" t="s">
        <v>127</v>
      </c>
      <c r="H230" s="219">
        <v>27.616</v>
      </c>
      <c r="I230" s="220"/>
      <c r="J230" s="221">
        <f>ROUND(I230*H230,2)</f>
        <v>0</v>
      </c>
      <c r="K230" s="217" t="s">
        <v>175</v>
      </c>
      <c r="L230" s="46"/>
      <c r="M230" s="222" t="s">
        <v>20</v>
      </c>
      <c r="N230" s="223" t="s">
        <v>50</v>
      </c>
      <c r="O230" s="86"/>
      <c r="P230" s="224">
        <f>O230*H230</f>
        <v>0</v>
      </c>
      <c r="Q230" s="224">
        <v>0.001</v>
      </c>
      <c r="R230" s="224">
        <f>Q230*H230</f>
        <v>0.027616000000000002</v>
      </c>
      <c r="S230" s="224">
        <v>0.00031</v>
      </c>
      <c r="T230" s="225">
        <f>S230*H230</f>
        <v>0.0085609599999999994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279</v>
      </c>
      <c r="AT230" s="226" t="s">
        <v>171</v>
      </c>
      <c r="AU230" s="226" t="s">
        <v>87</v>
      </c>
      <c r="AY230" s="19" t="s">
        <v>169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22</v>
      </c>
      <c r="BK230" s="227">
        <f>ROUND(I230*H230,2)</f>
        <v>0</v>
      </c>
      <c r="BL230" s="19" t="s">
        <v>279</v>
      </c>
      <c r="BM230" s="226" t="s">
        <v>1678</v>
      </c>
    </row>
    <row r="231" s="2" customFormat="1">
      <c r="A231" s="40"/>
      <c r="B231" s="41"/>
      <c r="C231" s="42"/>
      <c r="D231" s="228" t="s">
        <v>178</v>
      </c>
      <c r="E231" s="42"/>
      <c r="F231" s="229" t="s">
        <v>681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178</v>
      </c>
      <c r="AU231" s="19" t="s">
        <v>87</v>
      </c>
    </row>
    <row r="232" s="2" customFormat="1" ht="44.25" customHeight="1">
      <c r="A232" s="40"/>
      <c r="B232" s="41"/>
      <c r="C232" s="215" t="s">
        <v>420</v>
      </c>
      <c r="D232" s="215" t="s">
        <v>171</v>
      </c>
      <c r="E232" s="216" t="s">
        <v>683</v>
      </c>
      <c r="F232" s="217" t="s">
        <v>684</v>
      </c>
      <c r="G232" s="218" t="s">
        <v>127</v>
      </c>
      <c r="H232" s="219">
        <v>1.6000000000000001</v>
      </c>
      <c r="I232" s="220"/>
      <c r="J232" s="221">
        <f>ROUND(I232*H232,2)</f>
        <v>0</v>
      </c>
      <c r="K232" s="217" t="s">
        <v>175</v>
      </c>
      <c r="L232" s="46"/>
      <c r="M232" s="222" t="s">
        <v>20</v>
      </c>
      <c r="N232" s="223" t="s">
        <v>50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279</v>
      </c>
      <c r="AT232" s="226" t="s">
        <v>171</v>
      </c>
      <c r="AU232" s="226" t="s">
        <v>87</v>
      </c>
      <c r="AY232" s="19" t="s">
        <v>169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22</v>
      </c>
      <c r="BK232" s="227">
        <f>ROUND(I232*H232,2)</f>
        <v>0</v>
      </c>
      <c r="BL232" s="19" t="s">
        <v>279</v>
      </c>
      <c r="BM232" s="226" t="s">
        <v>1679</v>
      </c>
    </row>
    <row r="233" s="2" customFormat="1">
      <c r="A233" s="40"/>
      <c r="B233" s="41"/>
      <c r="C233" s="42"/>
      <c r="D233" s="228" t="s">
        <v>178</v>
      </c>
      <c r="E233" s="42"/>
      <c r="F233" s="229" t="s">
        <v>686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178</v>
      </c>
      <c r="AU233" s="19" t="s">
        <v>87</v>
      </c>
    </row>
    <row r="234" s="14" customFormat="1">
      <c r="A234" s="14"/>
      <c r="B234" s="244"/>
      <c r="C234" s="245"/>
      <c r="D234" s="235" t="s">
        <v>180</v>
      </c>
      <c r="E234" s="246" t="s">
        <v>20</v>
      </c>
      <c r="F234" s="247" t="s">
        <v>1680</v>
      </c>
      <c r="G234" s="245"/>
      <c r="H234" s="248">
        <v>1.6000000000000001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180</v>
      </c>
      <c r="AU234" s="254" t="s">
        <v>87</v>
      </c>
      <c r="AV234" s="14" t="s">
        <v>87</v>
      </c>
      <c r="AW234" s="14" t="s">
        <v>182</v>
      </c>
      <c r="AX234" s="14" t="s">
        <v>79</v>
      </c>
      <c r="AY234" s="254" t="s">
        <v>169</v>
      </c>
    </row>
    <row r="235" s="15" customFormat="1">
      <c r="A235" s="15"/>
      <c r="B235" s="255"/>
      <c r="C235" s="256"/>
      <c r="D235" s="235" t="s">
        <v>180</v>
      </c>
      <c r="E235" s="257" t="s">
        <v>20</v>
      </c>
      <c r="F235" s="258" t="s">
        <v>184</v>
      </c>
      <c r="G235" s="256"/>
      <c r="H235" s="259">
        <v>1.6000000000000001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180</v>
      </c>
      <c r="AU235" s="265" t="s">
        <v>87</v>
      </c>
      <c r="AV235" s="15" t="s">
        <v>176</v>
      </c>
      <c r="AW235" s="15" t="s">
        <v>182</v>
      </c>
      <c r="AX235" s="15" t="s">
        <v>22</v>
      </c>
      <c r="AY235" s="265" t="s">
        <v>169</v>
      </c>
    </row>
    <row r="236" s="2" customFormat="1" ht="16.5" customHeight="1">
      <c r="A236" s="40"/>
      <c r="B236" s="41"/>
      <c r="C236" s="267" t="s">
        <v>425</v>
      </c>
      <c r="D236" s="267" t="s">
        <v>274</v>
      </c>
      <c r="E236" s="268" t="s">
        <v>689</v>
      </c>
      <c r="F236" s="269" t="s">
        <v>690</v>
      </c>
      <c r="G236" s="270" t="s">
        <v>127</v>
      </c>
      <c r="H236" s="271">
        <v>1.6799999999999999</v>
      </c>
      <c r="I236" s="272"/>
      <c r="J236" s="273">
        <f>ROUND(I236*H236,2)</f>
        <v>0</v>
      </c>
      <c r="K236" s="269" t="s">
        <v>175</v>
      </c>
      <c r="L236" s="274"/>
      <c r="M236" s="275" t="s">
        <v>20</v>
      </c>
      <c r="N236" s="276" t="s">
        <v>50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375</v>
      </c>
      <c r="AT236" s="226" t="s">
        <v>274</v>
      </c>
      <c r="AU236" s="226" t="s">
        <v>87</v>
      </c>
      <c r="AY236" s="19" t="s">
        <v>169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22</v>
      </c>
      <c r="BK236" s="227">
        <f>ROUND(I236*H236,2)</f>
        <v>0</v>
      </c>
      <c r="BL236" s="19" t="s">
        <v>279</v>
      </c>
      <c r="BM236" s="226" t="s">
        <v>1681</v>
      </c>
    </row>
    <row r="237" s="14" customFormat="1">
      <c r="A237" s="14"/>
      <c r="B237" s="244"/>
      <c r="C237" s="245"/>
      <c r="D237" s="235" t="s">
        <v>180</v>
      </c>
      <c r="E237" s="245"/>
      <c r="F237" s="247" t="s">
        <v>1682</v>
      </c>
      <c r="G237" s="245"/>
      <c r="H237" s="248">
        <v>1.6799999999999999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180</v>
      </c>
      <c r="AU237" s="254" t="s">
        <v>87</v>
      </c>
      <c r="AV237" s="14" t="s">
        <v>87</v>
      </c>
      <c r="AW237" s="14" t="s">
        <v>4</v>
      </c>
      <c r="AX237" s="14" t="s">
        <v>22</v>
      </c>
      <c r="AY237" s="254" t="s">
        <v>169</v>
      </c>
    </row>
    <row r="238" s="2" customFormat="1" ht="37.8" customHeight="1">
      <c r="A238" s="40"/>
      <c r="B238" s="41"/>
      <c r="C238" s="215" t="s">
        <v>430</v>
      </c>
      <c r="D238" s="215" t="s">
        <v>171</v>
      </c>
      <c r="E238" s="216" t="s">
        <v>694</v>
      </c>
      <c r="F238" s="217" t="s">
        <v>695</v>
      </c>
      <c r="G238" s="218" t="s">
        <v>127</v>
      </c>
      <c r="H238" s="219">
        <v>27.616</v>
      </c>
      <c r="I238" s="220"/>
      <c r="J238" s="221">
        <f>ROUND(I238*H238,2)</f>
        <v>0</v>
      </c>
      <c r="K238" s="217" t="s">
        <v>175</v>
      </c>
      <c r="L238" s="46"/>
      <c r="M238" s="222" t="s">
        <v>20</v>
      </c>
      <c r="N238" s="223" t="s">
        <v>50</v>
      </c>
      <c r="O238" s="86"/>
      <c r="P238" s="224">
        <f>O238*H238</f>
        <v>0</v>
      </c>
      <c r="Q238" s="224">
        <v>0.00025999999999999998</v>
      </c>
      <c r="R238" s="224">
        <f>Q238*H238</f>
        <v>0.0071801599999999997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279</v>
      </c>
      <c r="AT238" s="226" t="s">
        <v>171</v>
      </c>
      <c r="AU238" s="226" t="s">
        <v>87</v>
      </c>
      <c r="AY238" s="19" t="s">
        <v>169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22</v>
      </c>
      <c r="BK238" s="227">
        <f>ROUND(I238*H238,2)</f>
        <v>0</v>
      </c>
      <c r="BL238" s="19" t="s">
        <v>279</v>
      </c>
      <c r="BM238" s="226" t="s">
        <v>1683</v>
      </c>
    </row>
    <row r="239" s="2" customFormat="1">
      <c r="A239" s="40"/>
      <c r="B239" s="41"/>
      <c r="C239" s="42"/>
      <c r="D239" s="228" t="s">
        <v>178</v>
      </c>
      <c r="E239" s="42"/>
      <c r="F239" s="229" t="s">
        <v>697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178</v>
      </c>
      <c r="AU239" s="19" t="s">
        <v>87</v>
      </c>
    </row>
    <row r="240" s="14" customFormat="1">
      <c r="A240" s="14"/>
      <c r="B240" s="244"/>
      <c r="C240" s="245"/>
      <c r="D240" s="235" t="s">
        <v>180</v>
      </c>
      <c r="E240" s="246" t="s">
        <v>20</v>
      </c>
      <c r="F240" s="247" t="s">
        <v>1684</v>
      </c>
      <c r="G240" s="245"/>
      <c r="H240" s="248">
        <v>27.616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180</v>
      </c>
      <c r="AU240" s="254" t="s">
        <v>87</v>
      </c>
      <c r="AV240" s="14" t="s">
        <v>87</v>
      </c>
      <c r="AW240" s="14" t="s">
        <v>182</v>
      </c>
      <c r="AX240" s="14" t="s">
        <v>79</v>
      </c>
      <c r="AY240" s="254" t="s">
        <v>169</v>
      </c>
    </row>
    <row r="241" s="15" customFormat="1">
      <c r="A241" s="15"/>
      <c r="B241" s="255"/>
      <c r="C241" s="256"/>
      <c r="D241" s="235" t="s">
        <v>180</v>
      </c>
      <c r="E241" s="257" t="s">
        <v>20</v>
      </c>
      <c r="F241" s="258" t="s">
        <v>184</v>
      </c>
      <c r="G241" s="256"/>
      <c r="H241" s="259">
        <v>27.616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180</v>
      </c>
      <c r="AU241" s="265" t="s">
        <v>87</v>
      </c>
      <c r="AV241" s="15" t="s">
        <v>176</v>
      </c>
      <c r="AW241" s="15" t="s">
        <v>182</v>
      </c>
      <c r="AX241" s="15" t="s">
        <v>22</v>
      </c>
      <c r="AY241" s="265" t="s">
        <v>169</v>
      </c>
    </row>
    <row r="242" s="2" customFormat="1" ht="44.25" customHeight="1">
      <c r="A242" s="40"/>
      <c r="B242" s="41"/>
      <c r="C242" s="215" t="s">
        <v>437</v>
      </c>
      <c r="D242" s="215" t="s">
        <v>171</v>
      </c>
      <c r="E242" s="216" t="s">
        <v>700</v>
      </c>
      <c r="F242" s="217" t="s">
        <v>701</v>
      </c>
      <c r="G242" s="218" t="s">
        <v>127</v>
      </c>
      <c r="H242" s="219">
        <v>27.616</v>
      </c>
      <c r="I242" s="220"/>
      <c r="J242" s="221">
        <f>ROUND(I242*H242,2)</f>
        <v>0</v>
      </c>
      <c r="K242" s="217" t="s">
        <v>175</v>
      </c>
      <c r="L242" s="46"/>
      <c r="M242" s="222" t="s">
        <v>20</v>
      </c>
      <c r="N242" s="223" t="s">
        <v>50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279</v>
      </c>
      <c r="AT242" s="226" t="s">
        <v>171</v>
      </c>
      <c r="AU242" s="226" t="s">
        <v>87</v>
      </c>
      <c r="AY242" s="19" t="s">
        <v>169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22</v>
      </c>
      <c r="BK242" s="227">
        <f>ROUND(I242*H242,2)</f>
        <v>0</v>
      </c>
      <c r="BL242" s="19" t="s">
        <v>279</v>
      </c>
      <c r="BM242" s="226" t="s">
        <v>1685</v>
      </c>
    </row>
    <row r="243" s="2" customFormat="1">
      <c r="A243" s="40"/>
      <c r="B243" s="41"/>
      <c r="C243" s="42"/>
      <c r="D243" s="228" t="s">
        <v>178</v>
      </c>
      <c r="E243" s="42"/>
      <c r="F243" s="229" t="s">
        <v>703</v>
      </c>
      <c r="G243" s="42"/>
      <c r="H243" s="42"/>
      <c r="I243" s="230"/>
      <c r="J243" s="42"/>
      <c r="K243" s="42"/>
      <c r="L243" s="46"/>
      <c r="M243" s="278"/>
      <c r="N243" s="279"/>
      <c r="O243" s="280"/>
      <c r="P243" s="280"/>
      <c r="Q243" s="280"/>
      <c r="R243" s="280"/>
      <c r="S243" s="280"/>
      <c r="T243" s="281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178</v>
      </c>
      <c r="AU243" s="19" t="s">
        <v>87</v>
      </c>
    </row>
    <row r="244" s="2" customFormat="1" ht="6.96" customHeight="1">
      <c r="A244" s="40"/>
      <c r="B244" s="61"/>
      <c r="C244" s="62"/>
      <c r="D244" s="62"/>
      <c r="E244" s="62"/>
      <c r="F244" s="62"/>
      <c r="G244" s="62"/>
      <c r="H244" s="62"/>
      <c r="I244" s="62"/>
      <c r="J244" s="62"/>
      <c r="K244" s="62"/>
      <c r="L244" s="46"/>
      <c r="M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</sheetData>
  <sheetProtection sheet="1" autoFilter="0" formatColumns="0" formatRows="0" objects="1" scenarios="1" spinCount="100000" saltValue="VNo7Nz/V/VE+VfNY1hVekz1iN0D8f+mo2lgKYEQZ6AMe60iN5N1IVzbz8+TXOO7rqa4TpHzoCtlfhDtL0vaK1A==" hashValue="ZIXrnk8ct3bpTliPUyaplGqd8pikinhumYsLbZMGRhH1wLfurDQQgR58BrTnBEncmza4GPOFiJg8YNV7I5ok2A==" algorithmName="SHA-512" password="C71F"/>
  <autoFilter ref="C96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6" r:id="rId1" display="https://podminky.urs.cz/item/CS_URS_2023_02/174111102"/>
    <hyperlink ref="F115" r:id="rId2" display="https://podminky.urs.cz/item/CS_URS_2023_02/279113152"/>
    <hyperlink ref="F119" r:id="rId3" display="https://podminky.urs.cz/item/CS_URS_2023_02/279113153"/>
    <hyperlink ref="F124" r:id="rId4" display="https://podminky.urs.cz/item/CS_URS_2023_02/279361821"/>
    <hyperlink ref="F137" r:id="rId5" display="https://podminky.urs.cz/item/CS_URS_2023_02/388129720"/>
    <hyperlink ref="F141" r:id="rId6" display="https://podminky.urs.cz/item/CS_URS_2023_02/619991001"/>
    <hyperlink ref="F144" r:id="rId7" display="https://podminky.urs.cz/item/CS_URS_2023_02/619991011"/>
    <hyperlink ref="F147" r:id="rId8" display="https://podminky.urs.cz/item/CS_URS_2023_02/631311116"/>
    <hyperlink ref="F151" r:id="rId9" display="https://podminky.urs.cz/item/CS_URS_2023_02/631311133"/>
    <hyperlink ref="F155" r:id="rId10" display="https://podminky.urs.cz/item/CS_URS_2023_02/631319171"/>
    <hyperlink ref="F157" r:id="rId11" display="https://podminky.urs.cz/item/CS_URS_2023_02/631319175"/>
    <hyperlink ref="F159" r:id="rId12" display="https://podminky.urs.cz/item/CS_URS_2023_02/631362021"/>
    <hyperlink ref="F166" r:id="rId13" display="https://podminky.urs.cz/item/CS_URS_2023_02/949101111"/>
    <hyperlink ref="F169" r:id="rId14" display="https://podminky.urs.cz/item/CS_URS_2023_02/952901111"/>
    <hyperlink ref="F172" r:id="rId15" display="https://podminky.urs.cz/item/CS_URS_2023_02/963015131"/>
    <hyperlink ref="F177" r:id="rId16" display="https://podminky.urs.cz/item/CS_URS_2023_02/998021021"/>
    <hyperlink ref="F181" r:id="rId17" display="https://podminky.urs.cz/item/CS_URS_2023_02/711121131"/>
    <hyperlink ref="F185" r:id="rId18" display="https://podminky.urs.cz/item/CS_URS_2023_02/711122131"/>
    <hyperlink ref="F191" r:id="rId19" display="https://podminky.urs.cz/item/CS_URS_2023_02/711131111"/>
    <hyperlink ref="F195" r:id="rId20" display="https://podminky.urs.cz/item/CS_URS_2023_02/711132111"/>
    <hyperlink ref="F201" r:id="rId21" display="https://podminky.urs.cz/item/CS_URS_2023_02/998711201"/>
    <hyperlink ref="F203" r:id="rId22" display="https://podminky.urs.cz/item/CS_URS_2023_02/998711292"/>
    <hyperlink ref="F206" r:id="rId23" display="https://podminky.urs.cz/item/CS_URS_2023_02/766660001"/>
    <hyperlink ref="F211" r:id="rId24" display="https://podminky.urs.cz/item/CS_URS_2023_02/998766201"/>
    <hyperlink ref="F213" r:id="rId25" display="https://podminky.urs.cz/item/CS_URS_2023_02/998766292"/>
    <hyperlink ref="F222" r:id="rId26" display="https://podminky.urs.cz/item/CS_URS_2023_02/998777201"/>
    <hyperlink ref="F224" r:id="rId27" display="https://podminky.urs.cz/item/CS_URS_2023_02/998777292"/>
    <hyperlink ref="F227" r:id="rId28" display="https://podminky.urs.cz/item/CS_URS_2023_02/784111011"/>
    <hyperlink ref="F229" r:id="rId29" display="https://podminky.urs.cz/item/CS_URS_2023_02/784111031"/>
    <hyperlink ref="F231" r:id="rId30" display="https://podminky.urs.cz/item/CS_URS_2023_02/784121001"/>
    <hyperlink ref="F233" r:id="rId31" display="https://podminky.urs.cz/item/CS_URS_2023_02/784171111"/>
    <hyperlink ref="F239" r:id="rId32" display="https://podminky.urs.cz/item/CS_URS_2023_02/784211101"/>
    <hyperlink ref="F243" r:id="rId33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WIN7-GP\MD</dc:creator>
  <cp:lastModifiedBy>WIN7-GP\MD</cp:lastModifiedBy>
  <dcterms:created xsi:type="dcterms:W3CDTF">2024-07-02T09:32:30Z</dcterms:created>
  <dcterms:modified xsi:type="dcterms:W3CDTF">2024-07-02T09:33:08Z</dcterms:modified>
</cp:coreProperties>
</file>